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ROK 2017\4912-Polní cesty HPC 1 a VPC 12 v k.ú. Michalovice u Velkých Žernosek\aktual\"/>
    </mc:Choice>
  </mc:AlternateContent>
  <bookViews>
    <workbookView xWindow="0" yWindow="0" windowWidth="0" windowHeight="0"/>
  </bookViews>
  <sheets>
    <sheet name="Rekapitulace stavby" sheetId="1" r:id="rId1"/>
    <sheet name="1 - Polní cesta HPC 1 dl...." sheetId="2" r:id="rId2"/>
    <sheet name="2 - Polní cesta VPC 12 dl..." sheetId="3" r:id="rId3"/>
    <sheet name="3 - Vedlejší a ostatní ná...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'1 - Polní cesta HPC 1 dl....'!$C$84:$K$133</definedName>
    <definedName name="_xlnm.Print_Area" localSheetId="1">'1 - Polní cesta HPC 1 dl....'!$C$45:$J$66,'1 - Polní cesta HPC 1 dl....'!$C$72:$K$133</definedName>
    <definedName name="_xlnm.Print_Titles" localSheetId="1">'1 - Polní cesta HPC 1 dl....'!$84:$84</definedName>
    <definedName name="_xlnm._FilterDatabase" localSheetId="2" hidden="1">'2 - Polní cesta VPC 12 dl...'!$C$82:$K$110</definedName>
    <definedName name="_xlnm.Print_Area" localSheetId="2">'2 - Polní cesta VPC 12 dl...'!$C$45:$J$64,'2 - Polní cesta VPC 12 dl...'!$C$70:$K$110</definedName>
    <definedName name="_xlnm.Print_Titles" localSheetId="2">'2 - Polní cesta VPC 12 dl...'!$82:$82</definedName>
    <definedName name="_xlnm._FilterDatabase" localSheetId="3" hidden="1">'3 - Vedlejší a ostatní ná...'!$C$81:$K$88</definedName>
    <definedName name="_xlnm.Print_Area" localSheetId="3">'3 - Vedlejší a ostatní ná...'!$C$45:$J$63,'3 - Vedlejší a ostatní ná...'!$C$69:$K$88</definedName>
    <definedName name="_xlnm.Print_Titles" localSheetId="3">'3 - Vedlejší a ostatní ná...'!$81:$81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8"/>
  <c r="BH88"/>
  <c r="BG88"/>
  <c r="BF88"/>
  <c r="T88"/>
  <c r="T87"/>
  <c r="R88"/>
  <c r="R87"/>
  <c r="P88"/>
  <c r="P87"/>
  <c r="BI86"/>
  <c r="BH86"/>
  <c r="BG86"/>
  <c r="BF86"/>
  <c r="T86"/>
  <c r="R86"/>
  <c r="P86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3" r="T85"/>
  <c r="J37"/>
  <c r="J36"/>
  <c i="1" r="AY56"/>
  <c i="3" r="J35"/>
  <c i="1" r="AX56"/>
  <c i="3" r="BI110"/>
  <c r="BH110"/>
  <c r="BG110"/>
  <c r="BF110"/>
  <c r="T110"/>
  <c r="T109"/>
  <c r="R110"/>
  <c r="R109"/>
  <c r="P110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2" r="J37"/>
  <c r="J36"/>
  <c i="1" r="AY55"/>
  <c i="2" r="J35"/>
  <c i="1" r="AX55"/>
  <c i="2"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T127"/>
  <c r="R128"/>
  <c r="R127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52"/>
  <c r="E7"/>
  <c r="E75"/>
  <c i="1" r="L50"/>
  <c r="AM50"/>
  <c r="AM49"/>
  <c r="L49"/>
  <c r="AM47"/>
  <c r="L47"/>
  <c r="L45"/>
  <c r="L44"/>
  <c i="4" r="BK86"/>
  <c i="3" r="J108"/>
  <c r="J106"/>
  <c r="J104"/>
  <c r="BK103"/>
  <c r="J99"/>
  <c r="BK96"/>
  <c r="J95"/>
  <c r="J90"/>
  <c i="4" r="J88"/>
  <c r="BK85"/>
  <c r="J85"/>
  <c i="2" r="J132"/>
  <c r="BK131"/>
  <c r="BK130"/>
  <c r="J124"/>
  <c r="BK123"/>
  <c r="BK114"/>
  <c r="J113"/>
  <c r="J111"/>
  <c r="J108"/>
  <c r="BK103"/>
  <c r="BK102"/>
  <c r="J101"/>
  <c r="J99"/>
  <c r="J95"/>
  <c i="1" r="AS54"/>
  <c i="4" r="J86"/>
  <c i="3" r="BK110"/>
  <c r="J110"/>
  <c r="BK108"/>
  <c r="BK107"/>
  <c r="J107"/>
  <c r="BK106"/>
  <c r="BK104"/>
  <c r="J103"/>
  <c r="BK101"/>
  <c r="J101"/>
  <c r="BK99"/>
  <c r="BK97"/>
  <c r="J97"/>
  <c r="J96"/>
  <c r="BK95"/>
  <c r="BK92"/>
  <c r="J92"/>
  <c r="BK90"/>
  <c r="BK89"/>
  <c r="J89"/>
  <c r="BK88"/>
  <c r="J88"/>
  <c r="BK87"/>
  <c r="J87"/>
  <c r="BK86"/>
  <c r="J86"/>
  <c i="2" r="BK133"/>
  <c r="J133"/>
  <c r="BK132"/>
  <c r="J131"/>
  <c r="J130"/>
  <c r="BK128"/>
  <c r="J128"/>
  <c r="BK126"/>
  <c r="J126"/>
  <c r="BK125"/>
  <c r="J125"/>
  <c r="BK124"/>
  <c r="J123"/>
  <c r="BK122"/>
  <c r="J122"/>
  <c r="BK121"/>
  <c r="J121"/>
  <c r="BK119"/>
  <c r="BK118"/>
  <c r="BK117"/>
  <c r="BK115"/>
  <c r="J115"/>
  <c r="BK111"/>
  <c r="J104"/>
  <c r="J103"/>
  <c r="J102"/>
  <c r="BK99"/>
  <c r="BK95"/>
  <c r="BK92"/>
  <c r="J90"/>
  <c r="J89"/>
  <c r="J88"/>
  <c i="4" r="BK88"/>
  <c i="2" r="J119"/>
  <c r="J118"/>
  <c r="J117"/>
  <c r="J114"/>
  <c r="BK113"/>
  <c r="BK108"/>
  <c r="BK104"/>
  <c r="BK101"/>
  <c r="J92"/>
  <c r="BK90"/>
  <c r="BK89"/>
  <c r="BK88"/>
  <c l="1" r="BE133"/>
  <c i="3" r="P98"/>
  <c i="4" r="BK84"/>
  <c r="J84"/>
  <c r="J61"/>
  <c i="2" r="BK87"/>
  <c r="J87"/>
  <c r="J61"/>
  <c r="P87"/>
  <c r="T87"/>
  <c r="BK110"/>
  <c r="J110"/>
  <c r="J62"/>
  <c r="R110"/>
  <c r="T110"/>
  <c r="BK120"/>
  <c r="J120"/>
  <c r="J63"/>
  <c r="P120"/>
  <c r="R120"/>
  <c r="T120"/>
  <c r="BK129"/>
  <c r="J129"/>
  <c r="J65"/>
  <c r="P129"/>
  <c r="R129"/>
  <c r="T129"/>
  <c i="3" r="R85"/>
  <c r="T98"/>
  <c r="T84"/>
  <c r="T83"/>
  <c i="4" r="P84"/>
  <c r="P83"/>
  <c r="P82"/>
  <c i="1" r="AU57"/>
  <c i="2" r="R87"/>
  <c r="R86"/>
  <c r="R85"/>
  <c r="P110"/>
  <c i="3" r="BK85"/>
  <c r="J85"/>
  <c r="J61"/>
  <c r="BK98"/>
  <c r="J98"/>
  <c r="J62"/>
  <c r="R98"/>
  <c i="4" r="R84"/>
  <c r="R83"/>
  <c r="R82"/>
  <c i="3" r="P85"/>
  <c r="P84"/>
  <c r="P83"/>
  <c i="1" r="AU56"/>
  <c i="4" r="T84"/>
  <c r="T83"/>
  <c r="T82"/>
  <c i="2" r="J79"/>
  <c r="BE92"/>
  <c r="BE95"/>
  <c r="BE102"/>
  <c r="BE114"/>
  <c r="BE117"/>
  <c r="E48"/>
  <c r="F82"/>
  <c r="BE99"/>
  <c r="BE101"/>
  <c r="BE103"/>
  <c r="BE108"/>
  <c r="BE111"/>
  <c r="BE113"/>
  <c r="BE118"/>
  <c r="BE119"/>
  <c r="BE121"/>
  <c r="BE122"/>
  <c r="BE123"/>
  <c r="BE124"/>
  <c r="BE125"/>
  <c r="BE130"/>
  <c r="BE131"/>
  <c r="BE132"/>
  <c r="BK127"/>
  <c r="J127"/>
  <c r="J64"/>
  <c i="3" r="E48"/>
  <c r="J52"/>
  <c r="F55"/>
  <c r="BE86"/>
  <c r="BE87"/>
  <c r="BE88"/>
  <c r="BE89"/>
  <c r="BE90"/>
  <c r="BE92"/>
  <c r="BE96"/>
  <c r="BE97"/>
  <c r="BE103"/>
  <c r="BE104"/>
  <c r="BE106"/>
  <c r="BE107"/>
  <c r="BE108"/>
  <c r="BK109"/>
  <c r="J109"/>
  <c r="J63"/>
  <c i="2" r="BE88"/>
  <c r="BE89"/>
  <c r="BE90"/>
  <c r="BE104"/>
  <c r="BE115"/>
  <c r="BE126"/>
  <c r="BE128"/>
  <c i="4" r="E48"/>
  <c r="J52"/>
  <c r="F55"/>
  <c r="BE85"/>
  <c i="3" r="BE95"/>
  <c r="BE99"/>
  <c r="BE101"/>
  <c r="BE110"/>
  <c i="4" r="BE86"/>
  <c r="BE88"/>
  <c r="BK87"/>
  <c r="J87"/>
  <c r="J62"/>
  <c i="2" r="J34"/>
  <c i="1" r="AW55"/>
  <c i="3" r="F35"/>
  <c i="1" r="BB56"/>
  <c i="4" r="J34"/>
  <c i="1" r="AW57"/>
  <c i="4" r="F36"/>
  <c i="1" r="BC57"/>
  <c i="2" r="F35"/>
  <c i="1" r="BB55"/>
  <c i="2" r="F37"/>
  <c i="1" r="BD55"/>
  <c i="3" r="F34"/>
  <c i="1" r="BA56"/>
  <c i="3" r="F36"/>
  <c i="1" r="BC56"/>
  <c i="4" r="F35"/>
  <c i="1" r="BB57"/>
  <c i="3" r="J34"/>
  <c i="1" r="AW56"/>
  <c i="3" r="F37"/>
  <c i="1" r="BD56"/>
  <c i="4" r="F34"/>
  <c i="1" r="BA57"/>
  <c i="4" r="F37"/>
  <c i="1" r="BD57"/>
  <c i="2" r="F34"/>
  <c i="1" r="BA55"/>
  <c i="2" r="F36"/>
  <c i="1" r="BC55"/>
  <c i="3" l="1" r="R84"/>
  <c r="R83"/>
  <c i="2" r="T86"/>
  <c r="T85"/>
  <c r="P86"/>
  <c r="P85"/>
  <c i="1" r="AU55"/>
  <c i="4" r="BK83"/>
  <c r="J83"/>
  <c r="J60"/>
  <c i="2" r="BK86"/>
  <c r="J86"/>
  <c r="J60"/>
  <c i="3" r="BK84"/>
  <c r="J84"/>
  <c r="J60"/>
  <c i="1" r="AU54"/>
  <c r="BA54"/>
  <c r="W30"/>
  <c r="BD54"/>
  <c r="W33"/>
  <c i="2" r="J33"/>
  <c i="1" r="AV55"/>
  <c r="AT55"/>
  <c r="BB54"/>
  <c r="W31"/>
  <c i="2" r="F33"/>
  <c i="1" r="AZ55"/>
  <c r="BC54"/>
  <c r="W32"/>
  <c i="3" r="F33"/>
  <c i="1" r="AZ56"/>
  <c i="3" r="J33"/>
  <c i="1" r="AV56"/>
  <c r="AT56"/>
  <c i="4" r="F33"/>
  <c i="1" r="AZ57"/>
  <c i="4" r="J33"/>
  <c i="1" r="AV57"/>
  <c r="AT57"/>
  <c i="4" l="1" r="BK82"/>
  <c r="J82"/>
  <c r="J59"/>
  <c i="2" r="BK85"/>
  <c r="J85"/>
  <c r="J59"/>
  <c i="3" r="BK83"/>
  <c r="J83"/>
  <c r="J59"/>
  <c i="1" r="AZ54"/>
  <c r="AV54"/>
  <c r="AK29"/>
  <c r="AW54"/>
  <c r="AK30"/>
  <c r="AY54"/>
  <c r="AX54"/>
  <c l="1" r="W29"/>
  <c i="2" r="J30"/>
  <c i="1" r="AG55"/>
  <c r="AN55"/>
  <c i="3" r="J30"/>
  <c i="1" r="AG56"/>
  <c r="AN56"/>
  <c i="4" r="J30"/>
  <c i="1" r="AG57"/>
  <c r="AN57"/>
  <c r="AT54"/>
  <c i="3" l="1" r="J39"/>
  <c i="2" r="J39"/>
  <c i="4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<sst xmlns="http://schemas.openxmlformats.org/spreadsheetml/2006/main">
  <si>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</si>
  <si>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</si>
  <si>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</si>
  <si>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</si>
  <si>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</si>
  <si>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{4b24cbc1-a033-4ac0-a7d2-c9f9140f63e3}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</si>
  <si>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</si>
  <si>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</si>
  <si>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</si>
  <si>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</si>
  <si>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</si>
  <si>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</si>
  <si>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</si>
  <si>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</si>
  <si>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4912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</si>
  <si>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</si>
  <si>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</si>
  <si>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cesty HPC 1 a VPC 12 v k.ú. Michalovice u Velkých Žernosek_R1</t>
  </si>
  <si>
    <t>KSO:</t>
  </si>
  <si>
    <t>822 29</t>
  </si>
  <si>
    <t>CC-CZ:</t>
  </si>
  <si>
    <t>21121</t>
  </si>
  <si>
    <t>Místo:</t>
  </si>
  <si>
    <t xml:space="preserve"> </t>
  </si>
  <si>
    <t>Datum:</t>
  </si>
  <si>
    <t>15. 1. 2021</t>
  </si>
  <si>
    <t>CZ-CPV:</t>
  </si>
  <si>
    <t>45233000-9</t>
  </si>
  <si>
    <t>Zadavatel:</t>
  </si>
  <si>
    <t>IČ:</t>
  </si>
  <si>
    <t/>
  </si>
  <si>
    <t>ČR-SPÚ, KPÚ pro Ústecký kraj, pobočka Litoměřice</t>
  </si>
  <si>
    <t>DIČ:</t>
  </si>
  <si>
    <t>Uchazeč:</t>
  </si>
  <si>
    <t>Vyplň údaj</t>
  </si>
  <si>
    <t>Projektant:</t>
  </si>
  <si>
    <t>B-PROJEKTY Teplice s.r.o.</t>
  </si>
  <si>
    <t>True</t>
  </si>
  <si>
    <t>Zpracovatel:</t>
  </si>
  <si>
    <t>Ladislav Marek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</si>
  <si>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</si>
  <si>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</si>
  <si>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</si>
  <si>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</si>
  <si>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</si>
  <si>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</si>
  <si>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</si>
  <si>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</si>
  <si>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</si>
  <si>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</si>
  <si>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</si>
  <si>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</si>
  <si>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</si>
  <si>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</si>
  <si>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</si>
  <si>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</si>
  <si>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</si>
  <si>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</si>
  <si>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</si>
  <si>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</si>
  <si>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</si>
  <si>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</si>
  <si>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</si>
  <si>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</si>
  <si>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</si>
  <si>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</si>
  <si>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</si>
  <si>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</si>
  <si>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</si>
  <si>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</si>
  <si>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</si>
  <si>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</si>
  <si>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</si>
  <si>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</si>
  <si>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</si>
  <si>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</si>
  <si>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</si>
  <si>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</si>
  <si>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</si>
  <si>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</si>
  <si>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</si>
  <si>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</si>
  <si>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Polní cesta HPC 1 dl. 222,214 m</t>
  </si>
  <si>
    <t>STA</t>
  </si>
  <si>
    <t>{6e2e51d1-ceea-45ca-8b8a-c190622f0be3}</t>
  </si>
  <si>
    <t>2</t>
  </si>
  <si>
    <t>Polní cesta VPC 12 dl. 200,0 m</t>
  </si>
  <si>
    <t>{4d680890-57cc-4c54-ab4c-14a216b920f7}</t>
  </si>
  <si>
    <t>3</t>
  </si>
  <si>
    <t>Vedlejší a ostatní náklady</t>
  </si>
  <si>
    <t>VON</t>
  </si>
  <si>
    <t>{cc9a7d78-2501-4f56-b965-a079cf20ac89}</t>
  </si>
  <si>
    <t>KRYCÍ LIST SOUPISU PRACÍ</t>
  </si>
  <si>
    <t>Objekt:</t>
  </si>
  <si>
    <t>1 - Polní cesta HPC 1 dl. 222,214 m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</si>
  <si>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</si>
  <si>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</si>
  <si>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</si>
  <si>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</si>
  <si>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</si>
  <si>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</si>
  <si>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</si>
  <si>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</si>
  <si>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</si>
  <si>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</si>
  <si>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</si>
  <si>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</si>
  <si>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</si>
  <si>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</si>
  <si>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</si>
  <si>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</si>
  <si>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</si>
  <si>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</si>
  <si>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</si>
  <si>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</si>
  <si>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</si>
  <si>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</si>
  <si>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</si>
  <si>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</si>
  <si>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</si>
  <si>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</si>
  <si>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</si>
  <si>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</si>
  <si>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122251104</t>
  </si>
  <si>
    <t>Odkopávky a prokopávky nezapažené strojně v hornině třídy těžitelnosti I skupiny 3 přes 100 do 500 m3</t>
  </si>
  <si>
    <t>m3</t>
  </si>
  <si>
    <t>CS ÚRS 2021 01</t>
  </si>
  <si>
    <t>4</t>
  </si>
  <si>
    <t>-1623292062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</si>
  <si>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</si>
  <si>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</si>
  <si>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-423429562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</si>
  <si>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</si>
  <si>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</si>
  <si>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736910002</t>
  </si>
  <si>
    <t>VV</t>
  </si>
  <si>
    <t>290,4*8 "Přepočtené koeficientem množství</t>
  </si>
  <si>
    <t>30</t>
  </si>
  <si>
    <t>171201221</t>
  </si>
  <si>
    <t>Poplatek za uložení stavebního odpadu na skládce (skládkovné) zeminy a kamení zatříděného do Katalogu odpadů pod kódem 17 05 04</t>
  </si>
  <si>
    <t>t</t>
  </si>
  <si>
    <t>1290468141</t>
  </si>
  <si>
    <t>P</t>
  </si>
  <si>
    <t>Poznámka k položce:_x000d_
Skládka SONO</t>
  </si>
  <si>
    <t>290,4*1,7 "Přepočtené koeficientem množství</t>
  </si>
  <si>
    <t>5</t>
  </si>
  <si>
    <t>181411122</t>
  </si>
  <si>
    <t>Založení trávníku na půdě předem připravené plochy do 1000 m2 výsevem včetně utažení lučního na svahu přes 1:5 do 1:2</t>
  </si>
  <si>
    <t>m2</t>
  </si>
  <si>
    <t>-1299273338</t>
  </si>
  <si>
    <t>"svahy" 120,8</t>
  </si>
  <si>
    <t>"krajnice" 223,6</t>
  </si>
  <si>
    <t>Součet</t>
  </si>
  <si>
    <t>6</t>
  </si>
  <si>
    <t>M</t>
  </si>
  <si>
    <t>00572474</t>
  </si>
  <si>
    <t>osivo směs travní krajinná-svahová</t>
  </si>
  <si>
    <t>kg</t>
  </si>
  <si>
    <t>8</t>
  </si>
  <si>
    <t>1598943915</t>
  </si>
  <si>
    <t>344,4*0,0315 "Přepočtené koeficientem množství</t>
  </si>
  <si>
    <t>7</t>
  </si>
  <si>
    <t>181951112</t>
  </si>
  <si>
    <t>Úprava pláně vyrovnáním výškových rozdílů strojně v hornině třídy těžitelnosti I, skupiny 1 až 3 se zhutněním</t>
  </si>
  <si>
    <t>-225438054</t>
  </si>
  <si>
    <t>182151111</t>
  </si>
  <si>
    <t>Svahování trvalých svahů do projektovaných profilů strojně s potřebným přemístěním výkopku při svahování v zářezech v hornině třídy těžitelnosti I, skupiny 1 až 3</t>
  </si>
  <si>
    <t>-2080651470</t>
  </si>
  <si>
    <t>9</t>
  </si>
  <si>
    <t>182201101</t>
  </si>
  <si>
    <t>Svahování trvalých svahů do projektovaných profilů strojně s potřebným přemístěním výkopku při svahování násypů v jakékoliv hornině</t>
  </si>
  <si>
    <t>-2019578871</t>
  </si>
  <si>
    <t>10</t>
  </si>
  <si>
    <t>182351123</t>
  </si>
  <si>
    <t>Rozprostření a urovnání ornice ve svahu sklonu přes 1:5 strojně při souvislé ploše přes 100 do 500 m2, tl. vrstvy do 200 mm</t>
  </si>
  <si>
    <t>1927302483</t>
  </si>
  <si>
    <t>11</t>
  </si>
  <si>
    <t>103641010</t>
  </si>
  <si>
    <t xml:space="preserve">zemina pro terénní úpravy -  ornice</t>
  </si>
  <si>
    <t>-1256655107</t>
  </si>
  <si>
    <t>(120,8+223,6)*0,1</t>
  </si>
  <si>
    <t>Komunikace pozemní</t>
  </si>
  <si>
    <t>12</t>
  </si>
  <si>
    <t>564851111</t>
  </si>
  <si>
    <t>Podklad ze štěrkodrti ŠD s rozprostřením a zhutněním, po zhutnění tl. 150 mm</t>
  </si>
  <si>
    <t>1581290702</t>
  </si>
  <si>
    <t>893,4+964,0</t>
  </si>
  <si>
    <t>13</t>
  </si>
  <si>
    <t>565155121</t>
  </si>
  <si>
    <t>Asfaltový beton vrstva podkladní ACP 16 (obalované kamenivo střednězrnné - OKS) s rozprostřením a zhutněním v pruhu šířky přes 3 m, po zhutnění tl. 70 mm</t>
  </si>
  <si>
    <t>1805493025</t>
  </si>
  <si>
    <t>14</t>
  </si>
  <si>
    <t>569903311</t>
  </si>
  <si>
    <t>Zřízení zemních krajnic z hornin jakékoliv třídy se zhutněním</t>
  </si>
  <si>
    <t>-1276768564</t>
  </si>
  <si>
    <t>58331202R</t>
  </si>
  <si>
    <t>štěrkodrť zahliněná netříděná do 100 mm</t>
  </si>
  <si>
    <t>1262277895</t>
  </si>
  <si>
    <t>22,2*1,68 "Přepočtené koeficientem množství</t>
  </si>
  <si>
    <t>16</t>
  </si>
  <si>
    <t>573111112</t>
  </si>
  <si>
    <t>Postřik infiltrační PI z asfaltu silničního s posypem kamenivem, v množství 1,00 kg/m2</t>
  </si>
  <si>
    <t>999422524</t>
  </si>
  <si>
    <t>17</t>
  </si>
  <si>
    <t>573211109</t>
  </si>
  <si>
    <t>Postřik spojovací PS bez posypu kamenivem z asfaltu silničního, v množství 0,50 kg/m2</t>
  </si>
  <si>
    <t>-1237026083</t>
  </si>
  <si>
    <t>18</t>
  </si>
  <si>
    <t>577134121</t>
  </si>
  <si>
    <t>Asfaltový beton vrstva obrusná ACO 11 (ABS) s rozprostřením a se zhutněním z nemodifikovaného asfaltu v pruhu šířky přes 3 m tř. I, po zhutnění tl. 40 mm</t>
  </si>
  <si>
    <t>716534274</t>
  </si>
  <si>
    <t>Ostatní konstrukce a práce, bourání</t>
  </si>
  <si>
    <t>19</t>
  </si>
  <si>
    <t>912211111</t>
  </si>
  <si>
    <t>Montáž směrového sloupku plastového s odrazkou prostým uložením bez betonového základu silničního</t>
  </si>
  <si>
    <t>kus</t>
  </si>
  <si>
    <t>-2065883017</t>
  </si>
  <si>
    <t>20</t>
  </si>
  <si>
    <t>40445150R</t>
  </si>
  <si>
    <t>sloupek silniční plastový s retroreflexní fólií směrový červený 1200 mm</t>
  </si>
  <si>
    <t>177391040</t>
  </si>
  <si>
    <t>914111111</t>
  </si>
  <si>
    <t>Montáž svislé dopravní značky základní velikosti do 1 m2 objímkami na sloupky nebo konzoly</t>
  </si>
  <si>
    <t>-981138145</t>
  </si>
  <si>
    <t>22</t>
  </si>
  <si>
    <t>40445609</t>
  </si>
  <si>
    <t>značky upravující přednost P1, P4 900mm</t>
  </si>
  <si>
    <t>1259522626</t>
  </si>
  <si>
    <t>23</t>
  </si>
  <si>
    <t>914511111</t>
  </si>
  <si>
    <t>Montáž sloupku dopravních značek délky do 3,5 m do betonového základu</t>
  </si>
  <si>
    <t>-1909328650</t>
  </si>
  <si>
    <t>24</t>
  </si>
  <si>
    <t>40445230</t>
  </si>
  <si>
    <t>sloupek pro dopravní značku Zn D 70mm v 3,5m</t>
  </si>
  <si>
    <t>-432252271</t>
  </si>
  <si>
    <t>998</t>
  </si>
  <si>
    <t>Přesun hmot</t>
  </si>
  <si>
    <t>25</t>
  </si>
  <si>
    <t>998225111</t>
  </si>
  <si>
    <t>Přesun hmot pro komunikace s krytem z kameniva, monolitickým betonovým nebo živičným dopravní vzdálenost do 200 m jakékoliv délky objektu</t>
  </si>
  <si>
    <t>172870553</t>
  </si>
  <si>
    <t>46-M</t>
  </si>
  <si>
    <t>Zemní práce při extr.mont.pracích</t>
  </si>
  <si>
    <t>26</t>
  </si>
  <si>
    <t>460520166</t>
  </si>
  <si>
    <t>Montáž trubek ochranných uložených volně do rýhy plastových tuhých, vnitřního průměru přes 133 do 172 mm</t>
  </si>
  <si>
    <t>m</t>
  </si>
  <si>
    <t>64</t>
  </si>
  <si>
    <t>-2097474235</t>
  </si>
  <si>
    <t>27</t>
  </si>
  <si>
    <t>1169886</t>
  </si>
  <si>
    <t>Chráničky Pevné CHRAN. DEL. 06160/2 CA MODRA</t>
  </si>
  <si>
    <t>256</t>
  </si>
  <si>
    <t>1599892033</t>
  </si>
  <si>
    <t>28</t>
  </si>
  <si>
    <t>460520176</t>
  </si>
  <si>
    <t>Montáž trubek ochranných uložených volně do rýhy plastových ohebných, vnitřního průměru přes 133 do 172 mm</t>
  </si>
  <si>
    <t>1262197970</t>
  </si>
  <si>
    <t>29</t>
  </si>
  <si>
    <t>34571358</t>
  </si>
  <si>
    <t>trubka elektroinstalační ohebná dvouplášťová korugovaná (chránička) D 136/160mm, HDPE+LDPE</t>
  </si>
  <si>
    <t>128</t>
  </si>
  <si>
    <t>1595646571</t>
  </si>
  <si>
    <t>2 - Polní cesta VPC 12 dl. 200,0 m</t>
  </si>
  <si>
    <t>111251102</t>
  </si>
  <si>
    <t>Odstranění křovin a stromů s odstraněním kořenů strojně průměru kmene do 100 mm v rovině nebo ve svahu sklonu terénu do 1:5, při celkové ploše přes 100 do 500 m2</t>
  </si>
  <si>
    <t>1607527730</t>
  </si>
  <si>
    <t>112155315</t>
  </si>
  <si>
    <t>Štěpkování s naložením na dopravní prostředek a odvozem do 20 km keřového porostu hustého</t>
  </si>
  <si>
    <t>1202399953</t>
  </si>
  <si>
    <t>2106027332</t>
  </si>
  <si>
    <t>728353720</t>
  </si>
  <si>
    <t>1707810112</t>
  </si>
  <si>
    <t>289,5*5 "Přepočtené koeficientem množství</t>
  </si>
  <si>
    <t>-130573784</t>
  </si>
  <si>
    <t>289,5*1,7 "Přepočtené koeficientem množství</t>
  </si>
  <si>
    <t>-905223695</t>
  </si>
  <si>
    <t>910395761</t>
  </si>
  <si>
    <t>-1485319600</t>
  </si>
  <si>
    <t>564661111</t>
  </si>
  <si>
    <t>Podklad z kameniva hrubého drceného vel. 63-125 mm, s rozprostřením a zhutněním, po zhutnění tl. 200 mm</t>
  </si>
  <si>
    <t>1369948122</t>
  </si>
  <si>
    <t>"do aktivní zóny" 640,0</t>
  </si>
  <si>
    <t>564831111</t>
  </si>
  <si>
    <t>Podklad ze štěrkodrti ŠD s rozprostřením a zhutněním, po zhutnění tl. 100 mm</t>
  </si>
  <si>
    <t>-9149092</t>
  </si>
  <si>
    <t>565135111</t>
  </si>
  <si>
    <t>Asfaltový beton vrstva podkladní ACP 16 (obalované kamenivo střednězrnné - OKS) s rozprostřením a zhutněním v pruhu šířky přes 1,5 do 3 m, po zhutnění tl. 50 mm</t>
  </si>
  <si>
    <t>1589632244</t>
  </si>
  <si>
    <t>569851111</t>
  </si>
  <si>
    <t>Zpevnění krajnic nebo komunikací pro pěší s rozprostřením a zhutněním, po zhutnění štěrkodrtí tl. 150 mm</t>
  </si>
  <si>
    <t>1678697806</t>
  </si>
  <si>
    <t>"tl. 300mm" 200,0*2</t>
  </si>
  <si>
    <t>-150336837</t>
  </si>
  <si>
    <t>1509811989</t>
  </si>
  <si>
    <t>577134111</t>
  </si>
  <si>
    <t>Asfaltový beton vrstva obrusná ACO 11 (ABS) s rozprostřením a se zhutněním z nemodifikovaného asfaltu v pruhu šířky do 3 m tř. I, po zhutnění tl. 40 mm</t>
  </si>
  <si>
    <t>-1814447440</t>
  </si>
  <si>
    <t>-54840675</t>
  </si>
  <si>
    <t>3 -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</si>
  <si>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</si>
  <si>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</si>
  <si>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</si>
  <si>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</si>
  <si>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</si>
  <si>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</si>
  <si>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</si>
  <si>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01000100R</t>
  </si>
  <si>
    <t>Geodetické práce a zaměření skutečného provedení stavby</t>
  </si>
  <si>
    <t>kpl</t>
  </si>
  <si>
    <t>1024</t>
  </si>
  <si>
    <t>-1143547162</t>
  </si>
  <si>
    <t>011324000R</t>
  </si>
  <si>
    <t>Předběžný záchranný archeologický výzkum</t>
  </si>
  <si>
    <t>-1045140742</t>
  </si>
  <si>
    <t>VRN3</t>
  </si>
  <si>
    <t>Zařízení staveniště</t>
  </si>
  <si>
    <t>03000100R</t>
  </si>
  <si>
    <t>Základní rozdělení průvodních činností a nákladů zařízení staveniště</t>
  </si>
  <si>
    <t>-830950521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</si>
</sst>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4" fillId="2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s="1" customFormat="1" ht="29.28" customHeight="1">
      <c r="B9" s="20"/>
      <c r="C9" s="21"/>
      <c r="D9" s="25" t="s">
        <v>26</v>
      </c>
      <c r="E9" s="21"/>
      <c r="F9" s="21"/>
      <c r="G9" s="21"/>
      <c r="H9" s="21"/>
      <c r="I9" s="21"/>
      <c r="J9" s="21"/>
      <c r="K9" s="33" t="s">
        <v>27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28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29</v>
      </c>
      <c r="AL10" s="21"/>
      <c r="AM10" s="21"/>
      <c r="AN10" s="26" t="s">
        <v>30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31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32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33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29</v>
      </c>
      <c r="AL13" s="21"/>
      <c r="AM13" s="21"/>
      <c r="AN13" s="34" t="s">
        <v>34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4" t="s">
        <v>34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32</v>
      </c>
      <c r="AL14" s="21"/>
      <c r="AM14" s="21"/>
      <c r="AN14" s="34" t="s">
        <v>34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35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29</v>
      </c>
      <c r="AL16" s="21"/>
      <c r="AM16" s="21"/>
      <c r="AN16" s="26" t="s">
        <v>30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32</v>
      </c>
      <c r="AL17" s="21"/>
      <c r="AM17" s="21"/>
      <c r="AN17" s="26" t="s">
        <v>30</v>
      </c>
      <c r="AO17" s="21"/>
      <c r="AP17" s="21"/>
      <c r="AQ17" s="21"/>
      <c r="AR17" s="19"/>
      <c r="BE17" s="30"/>
      <c r="BS17" s="16" t="s">
        <v>37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29</v>
      </c>
      <c r="AL19" s="21"/>
      <c r="AM19" s="21"/>
      <c r="AN19" s="26" t="s">
        <v>30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32</v>
      </c>
      <c r="AL20" s="21"/>
      <c r="AM20" s="21"/>
      <c r="AN20" s="26" t="s">
        <v>30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6" t="s">
        <v>41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1"/>
      <c r="AQ25" s="21"/>
      <c r="AR25" s="19"/>
      <c r="BE25" s="30"/>
    </row>
    <row r="26" s="2" customFormat="1" ht="25.92" customHeight="1">
      <c r="A26" s="38"/>
      <c r="B26" s="39"/>
      <c r="C26" s="40"/>
      <c r="D26" s="41" t="s">
        <v>42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0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0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45</v>
      </c>
      <c r="AL28" s="45"/>
      <c r="AM28" s="45"/>
      <c r="AN28" s="45"/>
      <c r="AO28" s="45"/>
      <c r="AP28" s="40"/>
      <c r="AQ28" s="40"/>
      <c r="AR28" s="44"/>
      <c r="BE28" s="30"/>
    </row>
    <row r="29" s="3" customFormat="1" ht="14.4" customHeight="1">
      <c r="A29" s="3"/>
      <c r="B29" s="46"/>
      <c r="C29" s="47"/>
      <c r="D29" s="31" t="s">
        <v>46</v>
      </c>
      <c r="E29" s="47"/>
      <c r="F29" s="31" t="s">
        <v>47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1" t="s">
        <v>48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1" t="s">
        <v>49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1" t="s">
        <v>50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1" t="s">
        <v>51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52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53</v>
      </c>
      <c r="U35" s="54"/>
      <c r="V35" s="54"/>
      <c r="W35" s="54"/>
      <c r="X35" s="56" t="s">
        <v>54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2" t="s">
        <v>55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1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4912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Polní cesty HPC 1 a VPC 12 v k.ú. Michalovice u Velkých Žernosek_R1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1" t="s">
        <v>22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1" t="s">
        <v>24</v>
      </c>
      <c r="AJ47" s="40"/>
      <c r="AK47" s="40"/>
      <c r="AL47" s="40"/>
      <c r="AM47" s="72" t="str">
        <f>IF(AN8= "","",AN8)</f>
        <v>15. 1. 2021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1" t="s">
        <v>28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ČR-SPÚ, KPÚ pro Ústecký kraj, pobočka Litoměřice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1" t="s">
        <v>35</v>
      </c>
      <c r="AJ49" s="40"/>
      <c r="AK49" s="40"/>
      <c r="AL49" s="40"/>
      <c r="AM49" s="73" t="str">
        <f>IF(E17="","",E17)</f>
        <v>B-PROJEKTY Teplice s.r.o.</v>
      </c>
      <c r="AN49" s="64"/>
      <c r="AO49" s="64"/>
      <c r="AP49" s="64"/>
      <c r="AQ49" s="40"/>
      <c r="AR49" s="44"/>
      <c r="AS49" s="74" t="s">
        <v>56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1" t="s">
        <v>33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1" t="s">
        <v>38</v>
      </c>
      <c r="AJ50" s="40"/>
      <c r="AK50" s="40"/>
      <c r="AL50" s="40"/>
      <c r="AM50" s="73" t="str">
        <f>IF(E20="","",E20)</f>
        <v>Ladislav Marek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57</v>
      </c>
      <c r="D52" s="87"/>
      <c r="E52" s="87"/>
      <c r="F52" s="87"/>
      <c r="G52" s="87"/>
      <c r="H52" s="88"/>
      <c r="I52" s="89" t="s">
        <v>58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59</v>
      </c>
      <c r="AH52" s="87"/>
      <c r="AI52" s="87"/>
      <c r="AJ52" s="87"/>
      <c r="AK52" s="87"/>
      <c r="AL52" s="87"/>
      <c r="AM52" s="87"/>
      <c r="AN52" s="89" t="s">
        <v>60</v>
      </c>
      <c r="AO52" s="87"/>
      <c r="AP52" s="87"/>
      <c r="AQ52" s="91" t="s">
        <v>61</v>
      </c>
      <c r="AR52" s="44"/>
      <c r="AS52" s="92" t="s">
        <v>62</v>
      </c>
      <c r="AT52" s="93" t="s">
        <v>63</v>
      </c>
      <c r="AU52" s="93" t="s">
        <v>64</v>
      </c>
      <c r="AV52" s="93" t="s">
        <v>65</v>
      </c>
      <c r="AW52" s="93" t="s">
        <v>66</v>
      </c>
      <c r="AX52" s="93" t="s">
        <v>67</v>
      </c>
      <c r="AY52" s="93" t="s">
        <v>68</v>
      </c>
      <c r="AZ52" s="93" t="s">
        <v>69</v>
      </c>
      <c r="BA52" s="93" t="s">
        <v>70</v>
      </c>
      <c r="BB52" s="93" t="s">
        <v>71</v>
      </c>
      <c r="BC52" s="93" t="s">
        <v>72</v>
      </c>
      <c r="BD52" s="94" t="s">
        <v>73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74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30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E54" s="6"/>
      <c r="BS54" s="109" t="s">
        <v>75</v>
      </c>
      <c r="BT54" s="109" t="s">
        <v>76</v>
      </c>
      <c r="BU54" s="110" t="s">
        <v>77</v>
      </c>
      <c r="BV54" s="109" t="s">
        <v>78</v>
      </c>
      <c r="BW54" s="109" t="s">
        <v>5</v>
      </c>
      <c r="BX54" s="109" t="s">
        <v>79</v>
      </c>
      <c r="CL54" s="109" t="s">
        <v>19</v>
      </c>
    </row>
    <row r="55" s="7" customFormat="1" ht="16.5" customHeight="1">
      <c r="A55" s="111" t="s">
        <v>80</v>
      </c>
      <c r="B55" s="112"/>
      <c r="C55" s="113"/>
      <c r="D55" s="114" t="s">
        <v>81</v>
      </c>
      <c r="E55" s="114"/>
      <c r="F55" s="114"/>
      <c r="G55" s="114"/>
      <c r="H55" s="114"/>
      <c r="I55" s="115"/>
      <c r="J55" s="114" t="s">
        <v>82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'1 - Polní cesta HPC 1 dl....'!J30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83</v>
      </c>
      <c r="AR55" s="118"/>
      <c r="AS55" s="119">
        <v>0</v>
      </c>
      <c r="AT55" s="120">
        <f>ROUND(SUM(AV55:AW55),2)</f>
        <v>0</v>
      </c>
      <c r="AU55" s="121">
        <f>'1 - Polní cesta HPC 1 dl....'!P85</f>
        <v>0</v>
      </c>
      <c r="AV55" s="120">
        <f>'1 - Polní cesta HPC 1 dl....'!J33</f>
        <v>0</v>
      </c>
      <c r="AW55" s="120">
        <f>'1 - Polní cesta HPC 1 dl....'!J34</f>
        <v>0</v>
      </c>
      <c r="AX55" s="120">
        <f>'1 - Polní cesta HPC 1 dl....'!J35</f>
        <v>0</v>
      </c>
      <c r="AY55" s="120">
        <f>'1 - Polní cesta HPC 1 dl....'!J36</f>
        <v>0</v>
      </c>
      <c r="AZ55" s="120">
        <f>'1 - Polní cesta HPC 1 dl....'!F33</f>
        <v>0</v>
      </c>
      <c r="BA55" s="120">
        <f>'1 - Polní cesta HPC 1 dl....'!F34</f>
        <v>0</v>
      </c>
      <c r="BB55" s="120">
        <f>'1 - Polní cesta HPC 1 dl....'!F35</f>
        <v>0</v>
      </c>
      <c r="BC55" s="120">
        <f>'1 - Polní cesta HPC 1 dl....'!F36</f>
        <v>0</v>
      </c>
      <c r="BD55" s="122">
        <f>'1 - Polní cesta HPC 1 dl....'!F37</f>
        <v>0</v>
      </c>
      <c r="BE55" s="7"/>
      <c r="BT55" s="123" t="s">
        <v>81</v>
      </c>
      <c r="BV55" s="123" t="s">
        <v>78</v>
      </c>
      <c r="BW55" s="123" t="s">
        <v>84</v>
      </c>
      <c r="BX55" s="123" t="s">
        <v>5</v>
      </c>
      <c r="CL55" s="123" t="s">
        <v>19</v>
      </c>
      <c r="CM55" s="123" t="s">
        <v>85</v>
      </c>
    </row>
    <row r="56" s="7" customFormat="1" ht="16.5" customHeight="1">
      <c r="A56" s="111" t="s">
        <v>80</v>
      </c>
      <c r="B56" s="112"/>
      <c r="C56" s="113"/>
      <c r="D56" s="114" t="s">
        <v>85</v>
      </c>
      <c r="E56" s="114"/>
      <c r="F56" s="114"/>
      <c r="G56" s="114"/>
      <c r="H56" s="114"/>
      <c r="I56" s="115"/>
      <c r="J56" s="114" t="s">
        <v>86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'2 - Polní cesta VPC 12 dl...'!J30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83</v>
      </c>
      <c r="AR56" s="118"/>
      <c r="AS56" s="119">
        <v>0</v>
      </c>
      <c r="AT56" s="120">
        <f>ROUND(SUM(AV56:AW56),2)</f>
        <v>0</v>
      </c>
      <c r="AU56" s="121">
        <f>'2 - Polní cesta VPC 12 dl...'!P83</f>
        <v>0</v>
      </c>
      <c r="AV56" s="120">
        <f>'2 - Polní cesta VPC 12 dl...'!J33</f>
        <v>0</v>
      </c>
      <c r="AW56" s="120">
        <f>'2 - Polní cesta VPC 12 dl...'!J34</f>
        <v>0</v>
      </c>
      <c r="AX56" s="120">
        <f>'2 - Polní cesta VPC 12 dl...'!J35</f>
        <v>0</v>
      </c>
      <c r="AY56" s="120">
        <f>'2 - Polní cesta VPC 12 dl...'!J36</f>
        <v>0</v>
      </c>
      <c r="AZ56" s="120">
        <f>'2 - Polní cesta VPC 12 dl...'!F33</f>
        <v>0</v>
      </c>
      <c r="BA56" s="120">
        <f>'2 - Polní cesta VPC 12 dl...'!F34</f>
        <v>0</v>
      </c>
      <c r="BB56" s="120">
        <f>'2 - Polní cesta VPC 12 dl...'!F35</f>
        <v>0</v>
      </c>
      <c r="BC56" s="120">
        <f>'2 - Polní cesta VPC 12 dl...'!F36</f>
        <v>0</v>
      </c>
      <c r="BD56" s="122">
        <f>'2 - Polní cesta VPC 12 dl...'!F37</f>
        <v>0</v>
      </c>
      <c r="BE56" s="7"/>
      <c r="BT56" s="123" t="s">
        <v>81</v>
      </c>
      <c r="BV56" s="123" t="s">
        <v>78</v>
      </c>
      <c r="BW56" s="123" t="s">
        <v>87</v>
      </c>
      <c r="BX56" s="123" t="s">
        <v>5</v>
      </c>
      <c r="CL56" s="123" t="s">
        <v>19</v>
      </c>
      <c r="CM56" s="123" t="s">
        <v>85</v>
      </c>
    </row>
    <row r="57" s="7" customFormat="1" ht="16.5" customHeight="1">
      <c r="A57" s="111" t="s">
        <v>80</v>
      </c>
      <c r="B57" s="112"/>
      <c r="C57" s="113"/>
      <c r="D57" s="114" t="s">
        <v>88</v>
      </c>
      <c r="E57" s="114"/>
      <c r="F57" s="114"/>
      <c r="G57" s="114"/>
      <c r="H57" s="114"/>
      <c r="I57" s="115"/>
      <c r="J57" s="114" t="s">
        <v>89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'3 - Vedlejší a ostatní ná...'!J30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90</v>
      </c>
      <c r="AR57" s="118"/>
      <c r="AS57" s="124">
        <v>0</v>
      </c>
      <c r="AT57" s="125">
        <f>ROUND(SUM(AV57:AW57),2)</f>
        <v>0</v>
      </c>
      <c r="AU57" s="126">
        <f>'3 - Vedlejší a ostatní ná...'!P82</f>
        <v>0</v>
      </c>
      <c r="AV57" s="125">
        <f>'3 - Vedlejší a ostatní ná...'!J33</f>
        <v>0</v>
      </c>
      <c r="AW57" s="125">
        <f>'3 - Vedlejší a ostatní ná...'!J34</f>
        <v>0</v>
      </c>
      <c r="AX57" s="125">
        <f>'3 - Vedlejší a ostatní ná...'!J35</f>
        <v>0</v>
      </c>
      <c r="AY57" s="125">
        <f>'3 - Vedlejší a ostatní ná...'!J36</f>
        <v>0</v>
      </c>
      <c r="AZ57" s="125">
        <f>'3 - Vedlejší a ostatní ná...'!F33</f>
        <v>0</v>
      </c>
      <c r="BA57" s="125">
        <f>'3 - Vedlejší a ostatní ná...'!F34</f>
        <v>0</v>
      </c>
      <c r="BB57" s="125">
        <f>'3 - Vedlejší a ostatní ná...'!F35</f>
        <v>0</v>
      </c>
      <c r="BC57" s="125">
        <f>'3 - Vedlejší a ostatní ná...'!F36</f>
        <v>0</v>
      </c>
      <c r="BD57" s="127">
        <f>'3 - Vedlejší a ostatní ná...'!F37</f>
        <v>0</v>
      </c>
      <c r="BE57" s="7"/>
      <c r="BT57" s="123" t="s">
        <v>81</v>
      </c>
      <c r="BV57" s="123" t="s">
        <v>78</v>
      </c>
      <c r="BW57" s="123" t="s">
        <v>91</v>
      </c>
      <c r="BX57" s="123" t="s">
        <v>5</v>
      </c>
      <c r="CL57" s="123" t="s">
        <v>19</v>
      </c>
      <c r="CM57" s="123" t="s">
        <v>85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hjLgy7mTkHKUEIniuaa5tVCVNL2b7/B9JwZ7QVW9JizSHWRHxoRVgpNLaXjNGdDi6Xsjr6o27dgkXgOC8Xttgw==" hashValue="xuhec5ae+/EWwKiPRWyq9WjY8+VkB8eiszB3D/MqkEt64CHuKhB4msu6PkPpE1jHSOS5Iu+gwyCrOdUSFGF9i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1 - Polní cesta HPC 1 dl....'!C2" display="/"/>
    <hyperlink ref="A56" location="'2 - Polní cesta VPC 12 dl...'!C2" display="/"/>
    <hyperlink ref="A57" location="'3 - Vedlejší a ostatní n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85</v>
      </c>
    </row>
    <row r="4" hidden="1" s="1" customFormat="1" ht="24.96" customHeight="1">
      <c r="B4" s="19"/>
      <c r="D4" s="130" t="s">
        <v>92</v>
      </c>
      <c r="L4" s="19"/>
      <c r="M4" s="131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2" t="s">
        <v>16</v>
      </c>
      <c r="L6" s="19"/>
    </row>
    <row r="7" hidden="1" s="1" customFormat="1" ht="16.5" customHeight="1">
      <c r="B7" s="19"/>
      <c r="E7" s="133" t="str">
        <f>'Rekapitulace stavby'!K6</f>
        <v>Polní cesty HPC 1 a VPC 12 v k.ú. Michalovice u Velkých Žernosek_R1</v>
      </c>
      <c r="F7" s="132"/>
      <c r="G7" s="132"/>
      <c r="H7" s="132"/>
      <c r="L7" s="19"/>
    </row>
    <row r="8" hidden="1" s="2" customFormat="1" ht="12" customHeight="1">
      <c r="A8" s="38"/>
      <c r="B8" s="44"/>
      <c r="C8" s="38"/>
      <c r="D8" s="132" t="s">
        <v>93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94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21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stavby'!AN8</f>
        <v>15. 1. 2021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21.84" customHeight="1">
      <c r="A13" s="38"/>
      <c r="B13" s="44"/>
      <c r="C13" s="38"/>
      <c r="D13" s="138" t="s">
        <v>26</v>
      </c>
      <c r="E13" s="38"/>
      <c r="F13" s="139" t="s">
        <v>27</v>
      </c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28</v>
      </c>
      <c r="E14" s="38"/>
      <c r="F14" s="38"/>
      <c r="G14" s="38"/>
      <c r="H14" s="38"/>
      <c r="I14" s="132" t="s">
        <v>29</v>
      </c>
      <c r="J14" s="136" t="s">
        <v>30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31</v>
      </c>
      <c r="F15" s="38"/>
      <c r="G15" s="38"/>
      <c r="H15" s="38"/>
      <c r="I15" s="132" t="s">
        <v>32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33</v>
      </c>
      <c r="E17" s="38"/>
      <c r="F17" s="38"/>
      <c r="G17" s="38"/>
      <c r="H17" s="38"/>
      <c r="I17" s="132" t="s">
        <v>29</v>
      </c>
      <c r="J17" s="32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2" t="str">
        <f>'Rekapitulace stavby'!E14</f>
        <v>Vyplň údaj</v>
      </c>
      <c r="F18" s="136"/>
      <c r="G18" s="136"/>
      <c r="H18" s="136"/>
      <c r="I18" s="132" t="s">
        <v>32</v>
      </c>
      <c r="J18" s="32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35</v>
      </c>
      <c r="E20" s="38"/>
      <c r="F20" s="38"/>
      <c r="G20" s="38"/>
      <c r="H20" s="38"/>
      <c r="I20" s="132" t="s">
        <v>29</v>
      </c>
      <c r="J20" s="136" t="s">
        <v>30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36</v>
      </c>
      <c r="F21" s="38"/>
      <c r="G21" s="38"/>
      <c r="H21" s="38"/>
      <c r="I21" s="132" t="s">
        <v>32</v>
      </c>
      <c r="J21" s="136" t="s">
        <v>30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29</v>
      </c>
      <c r="J23" s="136" t="s">
        <v>30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39</v>
      </c>
      <c r="F24" s="38"/>
      <c r="G24" s="38"/>
      <c r="H24" s="38"/>
      <c r="I24" s="132" t="s">
        <v>32</v>
      </c>
      <c r="J24" s="136" t="s">
        <v>30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0"/>
      <c r="B27" s="141"/>
      <c r="C27" s="140"/>
      <c r="D27" s="140"/>
      <c r="E27" s="142" t="s">
        <v>30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4"/>
      <c r="E29" s="144"/>
      <c r="F29" s="144"/>
      <c r="G29" s="144"/>
      <c r="H29" s="144"/>
      <c r="I29" s="144"/>
      <c r="J29" s="144"/>
      <c r="K29" s="144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5" t="s">
        <v>42</v>
      </c>
      <c r="E30" s="38"/>
      <c r="F30" s="38"/>
      <c r="G30" s="38"/>
      <c r="H30" s="38"/>
      <c r="I30" s="38"/>
      <c r="J30" s="146">
        <f>ROUND(J85,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4"/>
      <c r="E31" s="144"/>
      <c r="F31" s="144"/>
      <c r="G31" s="144"/>
      <c r="H31" s="144"/>
      <c r="I31" s="144"/>
      <c r="J31" s="144"/>
      <c r="K31" s="144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7" t="s">
        <v>44</v>
      </c>
      <c r="G32" s="38"/>
      <c r="H32" s="38"/>
      <c r="I32" s="147" t="s">
        <v>43</v>
      </c>
      <c r="J32" s="147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8" t="s">
        <v>46</v>
      </c>
      <c r="E33" s="132" t="s">
        <v>47</v>
      </c>
      <c r="F33" s="149">
        <f>ROUND((SUM(BE85:BE133)),  2)</f>
        <v>0</v>
      </c>
      <c r="G33" s="38"/>
      <c r="H33" s="38"/>
      <c r="I33" s="150">
        <v>0.20999999999999999</v>
      </c>
      <c r="J33" s="149">
        <f>ROUND(((SUM(BE85:BE133))*I33),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48</v>
      </c>
      <c r="F34" s="149">
        <f>ROUND((SUM(BF85:BF133)),  2)</f>
        <v>0</v>
      </c>
      <c r="G34" s="38"/>
      <c r="H34" s="38"/>
      <c r="I34" s="150">
        <v>0.14999999999999999</v>
      </c>
      <c r="J34" s="149">
        <f>ROUND(((SUM(BF85:BF133))*I34),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9">
        <f>ROUND((SUM(BG85:BG133)),  2)</f>
        <v>0</v>
      </c>
      <c r="G35" s="38"/>
      <c r="H35" s="38"/>
      <c r="I35" s="150">
        <v>0.20999999999999999</v>
      </c>
      <c r="J35" s="149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9">
        <f>ROUND((SUM(BH85:BH133)),  2)</f>
        <v>0</v>
      </c>
      <c r="G36" s="38"/>
      <c r="H36" s="38"/>
      <c r="I36" s="150">
        <v>0.14999999999999999</v>
      </c>
      <c r="J36" s="149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9">
        <f>ROUND((SUM(BI85:BI133)),  2)</f>
        <v>0</v>
      </c>
      <c r="G37" s="38"/>
      <c r="H37" s="38"/>
      <c r="I37" s="150">
        <v>0</v>
      </c>
      <c r="J37" s="149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2" t="s">
        <v>95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1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2" t="str">
        <f>E7</f>
        <v>Polní cesty HPC 1 a VPC 12 v k.ú. Michalovice u Velkých Žernosek_R1</v>
      </c>
      <c r="F48" s="31"/>
      <c r="G48" s="31"/>
      <c r="H48" s="31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1" t="s">
        <v>93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1 - Polní cesta HPC 1 dl. 222,214 m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1" t="s">
        <v>22</v>
      </c>
      <c r="D52" s="40"/>
      <c r="E52" s="40"/>
      <c r="F52" s="26" t="str">
        <f>F12</f>
        <v xml:space="preserve"> </v>
      </c>
      <c r="G52" s="40"/>
      <c r="H52" s="40"/>
      <c r="I52" s="31" t="s">
        <v>24</v>
      </c>
      <c r="J52" s="72" t="str">
        <f>IF(J12="","",J12)</f>
        <v>15. 1. 2021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1" t="s">
        <v>28</v>
      </c>
      <c r="D54" s="40"/>
      <c r="E54" s="40"/>
      <c r="F54" s="26" t="str">
        <f>E15</f>
        <v>ČR-SPÚ, KPÚ pro Ústecký kraj, pobočka Litoměřice</v>
      </c>
      <c r="G54" s="40"/>
      <c r="H54" s="40"/>
      <c r="I54" s="31" t="s">
        <v>35</v>
      </c>
      <c r="J54" s="36" t="str">
        <f>E21</f>
        <v>B-PROJEKTY Teplice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1" t="s">
        <v>33</v>
      </c>
      <c r="D55" s="40"/>
      <c r="E55" s="40"/>
      <c r="F55" s="26" t="str">
        <f>IF(E18="","",E18)</f>
        <v>Vyplň údaj</v>
      </c>
      <c r="G55" s="40"/>
      <c r="H55" s="40"/>
      <c r="I55" s="31" t="s">
        <v>38</v>
      </c>
      <c r="J55" s="36" t="str">
        <f>E24</f>
        <v>Ladislav Marek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6" t="s">
        <v>74</v>
      </c>
      <c r="D59" s="40"/>
      <c r="E59" s="40"/>
      <c r="F59" s="40"/>
      <c r="G59" s="40"/>
      <c r="H59" s="40"/>
      <c r="I59" s="40"/>
      <c r="J59" s="102">
        <f>J85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6" t="s">
        <v>98</v>
      </c>
    </row>
    <row r="60" s="9" customFormat="1" ht="24.96" customHeight="1">
      <c r="A60" s="9"/>
      <c r="B60" s="167"/>
      <c r="C60" s="168"/>
      <c r="D60" s="169" t="s">
        <v>99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100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101</v>
      </c>
      <c r="E62" s="176"/>
      <c r="F62" s="176"/>
      <c r="G62" s="176"/>
      <c r="H62" s="176"/>
      <c r="I62" s="176"/>
      <c r="J62" s="177">
        <f>J110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102</v>
      </c>
      <c r="E63" s="176"/>
      <c r="F63" s="176"/>
      <c r="G63" s="176"/>
      <c r="H63" s="176"/>
      <c r="I63" s="176"/>
      <c r="J63" s="177">
        <f>J120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103</v>
      </c>
      <c r="E64" s="176"/>
      <c r="F64" s="176"/>
      <c r="G64" s="176"/>
      <c r="H64" s="176"/>
      <c r="I64" s="176"/>
      <c r="J64" s="177">
        <f>J127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104</v>
      </c>
      <c r="E65" s="170"/>
      <c r="F65" s="170"/>
      <c r="G65" s="170"/>
      <c r="H65" s="170"/>
      <c r="I65" s="170"/>
      <c r="J65" s="171">
        <f>J129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2" t="s">
        <v>105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1" t="s">
        <v>16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2" t="str">
        <f>E7</f>
        <v>Polní cesty HPC 1 a VPC 12 v k.ú. Michalovice u Velkých Žernosek_R1</v>
      </c>
      <c r="F75" s="31"/>
      <c r="G75" s="31"/>
      <c r="H75" s="31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1" t="s">
        <v>93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1 - Polní cesta HPC 1 dl. 222,214 m</v>
      </c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1" t="s">
        <v>22</v>
      </c>
      <c r="D79" s="40"/>
      <c r="E79" s="40"/>
      <c r="F79" s="26" t="str">
        <f>F12</f>
        <v xml:space="preserve"> </v>
      </c>
      <c r="G79" s="40"/>
      <c r="H79" s="40"/>
      <c r="I79" s="31" t="s">
        <v>24</v>
      </c>
      <c r="J79" s="72" t="str">
        <f>IF(J12="","",J12)</f>
        <v>15. 1. 2021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1" t="s">
        <v>28</v>
      </c>
      <c r="D81" s="40"/>
      <c r="E81" s="40"/>
      <c r="F81" s="26" t="str">
        <f>E15</f>
        <v>ČR-SPÚ, KPÚ pro Ústecký kraj, pobočka Litoměřice</v>
      </c>
      <c r="G81" s="40"/>
      <c r="H81" s="40"/>
      <c r="I81" s="31" t="s">
        <v>35</v>
      </c>
      <c r="J81" s="36" t="str">
        <f>E21</f>
        <v>B-PROJEKTY Teplice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1" t="s">
        <v>33</v>
      </c>
      <c r="D82" s="40"/>
      <c r="E82" s="40"/>
      <c r="F82" s="26" t="str">
        <f>IF(E18="","",E18)</f>
        <v>Vyplň údaj</v>
      </c>
      <c r="G82" s="40"/>
      <c r="H82" s="40"/>
      <c r="I82" s="31" t="s">
        <v>38</v>
      </c>
      <c r="J82" s="36" t="str">
        <f>E24</f>
        <v>Ladislav Marek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79"/>
      <c r="B84" s="180"/>
      <c r="C84" s="181" t="s">
        <v>106</v>
      </c>
      <c r="D84" s="182" t="s">
        <v>61</v>
      </c>
      <c r="E84" s="182" t="s">
        <v>57</v>
      </c>
      <c r="F84" s="182" t="s">
        <v>58</v>
      </c>
      <c r="G84" s="182" t="s">
        <v>107</v>
      </c>
      <c r="H84" s="182" t="s">
        <v>108</v>
      </c>
      <c r="I84" s="182" t="s">
        <v>109</v>
      </c>
      <c r="J84" s="182" t="s">
        <v>97</v>
      </c>
      <c r="K84" s="183" t="s">
        <v>110</v>
      </c>
      <c r="L84" s="184"/>
      <c r="M84" s="92" t="s">
        <v>30</v>
      </c>
      <c r="N84" s="93" t="s">
        <v>46</v>
      </c>
      <c r="O84" s="93" t="s">
        <v>111</v>
      </c>
      <c r="P84" s="93" t="s">
        <v>112</v>
      </c>
      <c r="Q84" s="93" t="s">
        <v>113</v>
      </c>
      <c r="R84" s="93" t="s">
        <v>114</v>
      </c>
      <c r="S84" s="93" t="s">
        <v>115</v>
      </c>
      <c r="T84" s="94" t="s">
        <v>116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38"/>
      <c r="B85" s="39"/>
      <c r="C85" s="99" t="s">
        <v>117</v>
      </c>
      <c r="D85" s="40"/>
      <c r="E85" s="40"/>
      <c r="F85" s="40"/>
      <c r="G85" s="40"/>
      <c r="H85" s="40"/>
      <c r="I85" s="40"/>
      <c r="J85" s="185">
        <f>BK85</f>
        <v>0</v>
      </c>
      <c r="K85" s="40"/>
      <c r="L85" s="44"/>
      <c r="M85" s="95"/>
      <c r="N85" s="186"/>
      <c r="O85" s="96"/>
      <c r="P85" s="187">
        <f>P86+P129</f>
        <v>0</v>
      </c>
      <c r="Q85" s="96"/>
      <c r="R85" s="187">
        <f>R86+R129</f>
        <v>910.32179499999995</v>
      </c>
      <c r="S85" s="96"/>
      <c r="T85" s="188">
        <f>T86+T129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6" t="s">
        <v>75</v>
      </c>
      <c r="AU85" s="16" t="s">
        <v>98</v>
      </c>
      <c r="BK85" s="189">
        <f>BK86+BK129</f>
        <v>0</v>
      </c>
    </row>
    <row r="86" s="12" customFormat="1" ht="25.92" customHeight="1">
      <c r="A86" s="12"/>
      <c r="B86" s="190"/>
      <c r="C86" s="191"/>
      <c r="D86" s="192" t="s">
        <v>75</v>
      </c>
      <c r="E86" s="193" t="s">
        <v>118</v>
      </c>
      <c r="F86" s="193" t="s">
        <v>119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P87+P110+P120+P127</f>
        <v>0</v>
      </c>
      <c r="Q86" s="198"/>
      <c r="R86" s="199">
        <f>R87+R110+R120+R127</f>
        <v>910.31075499999997</v>
      </c>
      <c r="S86" s="198"/>
      <c r="T86" s="200">
        <f>T87+T110+T120+T127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81</v>
      </c>
      <c r="AT86" s="202" t="s">
        <v>75</v>
      </c>
      <c r="AU86" s="202" t="s">
        <v>76</v>
      </c>
      <c r="AY86" s="201" t="s">
        <v>120</v>
      </c>
      <c r="BK86" s="203">
        <f>BK87+BK110+BK120+BK127</f>
        <v>0</v>
      </c>
    </row>
    <row r="87" s="12" customFormat="1" ht="22.8" customHeight="1">
      <c r="A87" s="12"/>
      <c r="B87" s="190"/>
      <c r="C87" s="191"/>
      <c r="D87" s="192" t="s">
        <v>75</v>
      </c>
      <c r="E87" s="204" t="s">
        <v>81</v>
      </c>
      <c r="F87" s="204" t="s">
        <v>121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SUM(P88:P109)</f>
        <v>0</v>
      </c>
      <c r="Q87" s="198"/>
      <c r="R87" s="199">
        <f>SUM(R88:R109)</f>
        <v>34.450848999999998</v>
      </c>
      <c r="S87" s="198"/>
      <c r="T87" s="200">
        <f>SUM(T88:T109)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81</v>
      </c>
      <c r="AT87" s="202" t="s">
        <v>75</v>
      </c>
      <c r="AU87" s="202" t="s">
        <v>81</v>
      </c>
      <c r="AY87" s="201" t="s">
        <v>120</v>
      </c>
      <c r="BK87" s="203">
        <f>SUM(BK88:BK109)</f>
        <v>0</v>
      </c>
    </row>
    <row r="88" s="2" customFormat="1" ht="21.75" customHeight="1">
      <c r="A88" s="38"/>
      <c r="B88" s="39"/>
      <c r="C88" s="206" t="s">
        <v>81</v>
      </c>
      <c r="D88" s="206" t="s">
        <v>122</v>
      </c>
      <c r="E88" s="207" t="s">
        <v>123</v>
      </c>
      <c r="F88" s="208" t="s">
        <v>124</v>
      </c>
      <c r="G88" s="209" t="s">
        <v>125</v>
      </c>
      <c r="H88" s="210">
        <v>290.39999999999998</v>
      </c>
      <c r="I88" s="211"/>
      <c r="J88" s="212">
        <f>ROUND(I88*H88,2)</f>
        <v>0</v>
      </c>
      <c r="K88" s="208" t="s">
        <v>126</v>
      </c>
      <c r="L88" s="44"/>
      <c r="M88" s="213" t="s">
        <v>30</v>
      </c>
      <c r="N88" s="214" t="s">
        <v>47</v>
      </c>
      <c r="O88" s="84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127</v>
      </c>
      <c r="AT88" s="217" t="s">
        <v>122</v>
      </c>
      <c r="AU88" s="217" t="s">
        <v>85</v>
      </c>
      <c r="AY88" s="16" t="s">
        <v>120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6" t="s">
        <v>81</v>
      </c>
      <c r="BK88" s="218">
        <f>ROUND(I88*H88,2)</f>
        <v>0</v>
      </c>
      <c r="BL88" s="16" t="s">
        <v>127</v>
      </c>
      <c r="BM88" s="217" t="s">
        <v>128</v>
      </c>
    </row>
    <row r="89" s="2" customFormat="1">
      <c r="A89" s="38"/>
      <c r="B89" s="39"/>
      <c r="C89" s="206" t="s">
        <v>88</v>
      </c>
      <c r="D89" s="206" t="s">
        <v>122</v>
      </c>
      <c r="E89" s="207" t="s">
        <v>129</v>
      </c>
      <c r="F89" s="208" t="s">
        <v>130</v>
      </c>
      <c r="G89" s="209" t="s">
        <v>125</v>
      </c>
      <c r="H89" s="210">
        <v>290.39999999999998</v>
      </c>
      <c r="I89" s="211"/>
      <c r="J89" s="212">
        <f>ROUND(I89*H89,2)</f>
        <v>0</v>
      </c>
      <c r="K89" s="208" t="s">
        <v>126</v>
      </c>
      <c r="L89" s="44"/>
      <c r="M89" s="213" t="s">
        <v>30</v>
      </c>
      <c r="N89" s="214" t="s">
        <v>47</v>
      </c>
      <c r="O89" s="84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127</v>
      </c>
      <c r="AT89" s="217" t="s">
        <v>122</v>
      </c>
      <c r="AU89" s="217" t="s">
        <v>85</v>
      </c>
      <c r="AY89" s="16" t="s">
        <v>120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6" t="s">
        <v>81</v>
      </c>
      <c r="BK89" s="218">
        <f>ROUND(I89*H89,2)</f>
        <v>0</v>
      </c>
      <c r="BL89" s="16" t="s">
        <v>127</v>
      </c>
      <c r="BM89" s="217" t="s">
        <v>131</v>
      </c>
    </row>
    <row r="90" s="2" customFormat="1">
      <c r="A90" s="38"/>
      <c r="B90" s="39"/>
      <c r="C90" s="206" t="s">
        <v>127</v>
      </c>
      <c r="D90" s="206" t="s">
        <v>122</v>
      </c>
      <c r="E90" s="207" t="s">
        <v>132</v>
      </c>
      <c r="F90" s="208" t="s">
        <v>133</v>
      </c>
      <c r="G90" s="209" t="s">
        <v>125</v>
      </c>
      <c r="H90" s="210">
        <v>2323.1999999999998</v>
      </c>
      <c r="I90" s="211"/>
      <c r="J90" s="212">
        <f>ROUND(I90*H90,2)</f>
        <v>0</v>
      </c>
      <c r="K90" s="208" t="s">
        <v>126</v>
      </c>
      <c r="L90" s="44"/>
      <c r="M90" s="213" t="s">
        <v>30</v>
      </c>
      <c r="N90" s="214" t="s">
        <v>47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127</v>
      </c>
      <c r="AT90" s="217" t="s">
        <v>122</v>
      </c>
      <c r="AU90" s="217" t="s">
        <v>85</v>
      </c>
      <c r="AY90" s="16" t="s">
        <v>120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6" t="s">
        <v>81</v>
      </c>
      <c r="BK90" s="218">
        <f>ROUND(I90*H90,2)</f>
        <v>0</v>
      </c>
      <c r="BL90" s="16" t="s">
        <v>127</v>
      </c>
      <c r="BM90" s="217" t="s">
        <v>134</v>
      </c>
    </row>
    <row r="91" s="13" customFormat="1">
      <c r="A91" s="13"/>
      <c r="B91" s="219"/>
      <c r="C91" s="220"/>
      <c r="D91" s="221" t="s">
        <v>135</v>
      </c>
      <c r="E91" s="222" t="s">
        <v>30</v>
      </c>
      <c r="F91" s="223" t="s">
        <v>136</v>
      </c>
      <c r="G91" s="220"/>
      <c r="H91" s="224">
        <v>2323.1999999999998</v>
      </c>
      <c r="I91" s="225"/>
      <c r="J91" s="220"/>
      <c r="K91" s="220"/>
      <c r="L91" s="226"/>
      <c r="M91" s="227"/>
      <c r="N91" s="228"/>
      <c r="O91" s="228"/>
      <c r="P91" s="228"/>
      <c r="Q91" s="228"/>
      <c r="R91" s="228"/>
      <c r="S91" s="228"/>
      <c r="T91" s="229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0" t="s">
        <v>135</v>
      </c>
      <c r="AU91" s="230" t="s">
        <v>85</v>
      </c>
      <c r="AV91" s="13" t="s">
        <v>85</v>
      </c>
      <c r="AW91" s="13" t="s">
        <v>37</v>
      </c>
      <c r="AX91" s="13" t="s">
        <v>81</v>
      </c>
      <c r="AY91" s="230" t="s">
        <v>120</v>
      </c>
    </row>
    <row r="92" s="2" customFormat="1">
      <c r="A92" s="38"/>
      <c r="B92" s="39"/>
      <c r="C92" s="206" t="s">
        <v>137</v>
      </c>
      <c r="D92" s="206" t="s">
        <v>122</v>
      </c>
      <c r="E92" s="207" t="s">
        <v>138</v>
      </c>
      <c r="F92" s="208" t="s">
        <v>139</v>
      </c>
      <c r="G92" s="209" t="s">
        <v>140</v>
      </c>
      <c r="H92" s="210">
        <v>493.68000000000001</v>
      </c>
      <c r="I92" s="211"/>
      <c r="J92" s="212">
        <f>ROUND(I92*H92,2)</f>
        <v>0</v>
      </c>
      <c r="K92" s="208" t="s">
        <v>126</v>
      </c>
      <c r="L92" s="44"/>
      <c r="M92" s="213" t="s">
        <v>30</v>
      </c>
      <c r="N92" s="214" t="s">
        <v>47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127</v>
      </c>
      <c r="AT92" s="217" t="s">
        <v>122</v>
      </c>
      <c r="AU92" s="217" t="s">
        <v>85</v>
      </c>
      <c r="AY92" s="16" t="s">
        <v>120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6" t="s">
        <v>81</v>
      </c>
      <c r="BK92" s="218">
        <f>ROUND(I92*H92,2)</f>
        <v>0</v>
      </c>
      <c r="BL92" s="16" t="s">
        <v>127</v>
      </c>
      <c r="BM92" s="217" t="s">
        <v>141</v>
      </c>
    </row>
    <row r="93" s="2" customFormat="1">
      <c r="A93" s="38"/>
      <c r="B93" s="39"/>
      <c r="C93" s="40"/>
      <c r="D93" s="221" t="s">
        <v>142</v>
      </c>
      <c r="E93" s="40"/>
      <c r="F93" s="231" t="s">
        <v>143</v>
      </c>
      <c r="G93" s="40"/>
      <c r="H93" s="40"/>
      <c r="I93" s="232"/>
      <c r="J93" s="40"/>
      <c r="K93" s="40"/>
      <c r="L93" s="44"/>
      <c r="M93" s="233"/>
      <c r="N93" s="234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6" t="s">
        <v>142</v>
      </c>
      <c r="AU93" s="16" t="s">
        <v>85</v>
      </c>
    </row>
    <row r="94" s="13" customFormat="1">
      <c r="A94" s="13"/>
      <c r="B94" s="219"/>
      <c r="C94" s="220"/>
      <c r="D94" s="221" t="s">
        <v>135</v>
      </c>
      <c r="E94" s="222" t="s">
        <v>30</v>
      </c>
      <c r="F94" s="223" t="s">
        <v>144</v>
      </c>
      <c r="G94" s="220"/>
      <c r="H94" s="224">
        <v>493.68000000000001</v>
      </c>
      <c r="I94" s="225"/>
      <c r="J94" s="220"/>
      <c r="K94" s="220"/>
      <c r="L94" s="226"/>
      <c r="M94" s="227"/>
      <c r="N94" s="228"/>
      <c r="O94" s="228"/>
      <c r="P94" s="228"/>
      <c r="Q94" s="228"/>
      <c r="R94" s="228"/>
      <c r="S94" s="228"/>
      <c r="T94" s="22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0" t="s">
        <v>135</v>
      </c>
      <c r="AU94" s="230" t="s">
        <v>85</v>
      </c>
      <c r="AV94" s="13" t="s">
        <v>85</v>
      </c>
      <c r="AW94" s="13" t="s">
        <v>37</v>
      </c>
      <c r="AX94" s="13" t="s">
        <v>81</v>
      </c>
      <c r="AY94" s="230" t="s">
        <v>120</v>
      </c>
    </row>
    <row r="95" s="2" customFormat="1">
      <c r="A95" s="38"/>
      <c r="B95" s="39"/>
      <c r="C95" s="206" t="s">
        <v>145</v>
      </c>
      <c r="D95" s="206" t="s">
        <v>122</v>
      </c>
      <c r="E95" s="207" t="s">
        <v>146</v>
      </c>
      <c r="F95" s="208" t="s">
        <v>147</v>
      </c>
      <c r="G95" s="209" t="s">
        <v>148</v>
      </c>
      <c r="H95" s="210">
        <v>344.39999999999998</v>
      </c>
      <c r="I95" s="211"/>
      <c r="J95" s="212">
        <f>ROUND(I95*H95,2)</f>
        <v>0</v>
      </c>
      <c r="K95" s="208" t="s">
        <v>126</v>
      </c>
      <c r="L95" s="44"/>
      <c r="M95" s="213" t="s">
        <v>30</v>
      </c>
      <c r="N95" s="214" t="s">
        <v>47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127</v>
      </c>
      <c r="AT95" s="217" t="s">
        <v>122</v>
      </c>
      <c r="AU95" s="217" t="s">
        <v>85</v>
      </c>
      <c r="AY95" s="16" t="s">
        <v>120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6" t="s">
        <v>81</v>
      </c>
      <c r="BK95" s="218">
        <f>ROUND(I95*H95,2)</f>
        <v>0</v>
      </c>
      <c r="BL95" s="16" t="s">
        <v>127</v>
      </c>
      <c r="BM95" s="217" t="s">
        <v>149</v>
      </c>
    </row>
    <row r="96" s="13" customFormat="1">
      <c r="A96" s="13"/>
      <c r="B96" s="219"/>
      <c r="C96" s="220"/>
      <c r="D96" s="221" t="s">
        <v>135</v>
      </c>
      <c r="E96" s="222" t="s">
        <v>30</v>
      </c>
      <c r="F96" s="223" t="s">
        <v>150</v>
      </c>
      <c r="G96" s="220"/>
      <c r="H96" s="224">
        <v>120.8</v>
      </c>
      <c r="I96" s="225"/>
      <c r="J96" s="220"/>
      <c r="K96" s="220"/>
      <c r="L96" s="226"/>
      <c r="M96" s="227"/>
      <c r="N96" s="228"/>
      <c r="O96" s="228"/>
      <c r="P96" s="228"/>
      <c r="Q96" s="228"/>
      <c r="R96" s="228"/>
      <c r="S96" s="228"/>
      <c r="T96" s="22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0" t="s">
        <v>135</v>
      </c>
      <c r="AU96" s="230" t="s">
        <v>85</v>
      </c>
      <c r="AV96" s="13" t="s">
        <v>85</v>
      </c>
      <c r="AW96" s="13" t="s">
        <v>37</v>
      </c>
      <c r="AX96" s="13" t="s">
        <v>76</v>
      </c>
      <c r="AY96" s="230" t="s">
        <v>120</v>
      </c>
    </row>
    <row r="97" s="13" customFormat="1">
      <c r="A97" s="13"/>
      <c r="B97" s="219"/>
      <c r="C97" s="220"/>
      <c r="D97" s="221" t="s">
        <v>135</v>
      </c>
      <c r="E97" s="222" t="s">
        <v>30</v>
      </c>
      <c r="F97" s="223" t="s">
        <v>151</v>
      </c>
      <c r="G97" s="220"/>
      <c r="H97" s="224">
        <v>223.59999999999999</v>
      </c>
      <c r="I97" s="225"/>
      <c r="J97" s="220"/>
      <c r="K97" s="220"/>
      <c r="L97" s="226"/>
      <c r="M97" s="227"/>
      <c r="N97" s="228"/>
      <c r="O97" s="228"/>
      <c r="P97" s="228"/>
      <c r="Q97" s="228"/>
      <c r="R97" s="228"/>
      <c r="S97" s="228"/>
      <c r="T97" s="22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0" t="s">
        <v>135</v>
      </c>
      <c r="AU97" s="230" t="s">
        <v>85</v>
      </c>
      <c r="AV97" s="13" t="s">
        <v>85</v>
      </c>
      <c r="AW97" s="13" t="s">
        <v>37</v>
      </c>
      <c r="AX97" s="13" t="s">
        <v>76</v>
      </c>
      <c r="AY97" s="230" t="s">
        <v>120</v>
      </c>
    </row>
    <row r="98" s="14" customFormat="1">
      <c r="A98" s="14"/>
      <c r="B98" s="235"/>
      <c r="C98" s="236"/>
      <c r="D98" s="221" t="s">
        <v>135</v>
      </c>
      <c r="E98" s="237" t="s">
        <v>30</v>
      </c>
      <c r="F98" s="238" t="s">
        <v>152</v>
      </c>
      <c r="G98" s="236"/>
      <c r="H98" s="239">
        <v>344.39999999999998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135</v>
      </c>
      <c r="AU98" s="245" t="s">
        <v>85</v>
      </c>
      <c r="AV98" s="14" t="s">
        <v>127</v>
      </c>
      <c r="AW98" s="14" t="s">
        <v>37</v>
      </c>
      <c r="AX98" s="14" t="s">
        <v>81</v>
      </c>
      <c r="AY98" s="245" t="s">
        <v>120</v>
      </c>
    </row>
    <row r="99" s="2" customFormat="1" ht="16.5" customHeight="1">
      <c r="A99" s="38"/>
      <c r="B99" s="39"/>
      <c r="C99" s="246" t="s">
        <v>153</v>
      </c>
      <c r="D99" s="246" t="s">
        <v>154</v>
      </c>
      <c r="E99" s="247" t="s">
        <v>155</v>
      </c>
      <c r="F99" s="248" t="s">
        <v>156</v>
      </c>
      <c r="G99" s="249" t="s">
        <v>157</v>
      </c>
      <c r="H99" s="250">
        <v>10.849</v>
      </c>
      <c r="I99" s="251"/>
      <c r="J99" s="252">
        <f>ROUND(I99*H99,2)</f>
        <v>0</v>
      </c>
      <c r="K99" s="248" t="s">
        <v>126</v>
      </c>
      <c r="L99" s="253"/>
      <c r="M99" s="254" t="s">
        <v>30</v>
      </c>
      <c r="N99" s="255" t="s">
        <v>47</v>
      </c>
      <c r="O99" s="84"/>
      <c r="P99" s="215">
        <f>O99*H99</f>
        <v>0</v>
      </c>
      <c r="Q99" s="215">
        <v>0.001</v>
      </c>
      <c r="R99" s="215">
        <f>Q99*H99</f>
        <v>0.010849000000000001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158</v>
      </c>
      <c r="AT99" s="217" t="s">
        <v>154</v>
      </c>
      <c r="AU99" s="217" t="s">
        <v>85</v>
      </c>
      <c r="AY99" s="16" t="s">
        <v>120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6" t="s">
        <v>81</v>
      </c>
      <c r="BK99" s="218">
        <f>ROUND(I99*H99,2)</f>
        <v>0</v>
      </c>
      <c r="BL99" s="16" t="s">
        <v>127</v>
      </c>
      <c r="BM99" s="217" t="s">
        <v>159</v>
      </c>
    </row>
    <row r="100" s="13" customFormat="1">
      <c r="A100" s="13"/>
      <c r="B100" s="219"/>
      <c r="C100" s="220"/>
      <c r="D100" s="221" t="s">
        <v>135</v>
      </c>
      <c r="E100" s="222" t="s">
        <v>30</v>
      </c>
      <c r="F100" s="223" t="s">
        <v>160</v>
      </c>
      <c r="G100" s="220"/>
      <c r="H100" s="224">
        <v>10.849</v>
      </c>
      <c r="I100" s="225"/>
      <c r="J100" s="220"/>
      <c r="K100" s="220"/>
      <c r="L100" s="226"/>
      <c r="M100" s="227"/>
      <c r="N100" s="228"/>
      <c r="O100" s="228"/>
      <c r="P100" s="228"/>
      <c r="Q100" s="228"/>
      <c r="R100" s="228"/>
      <c r="S100" s="228"/>
      <c r="T100" s="22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0" t="s">
        <v>135</v>
      </c>
      <c r="AU100" s="230" t="s">
        <v>85</v>
      </c>
      <c r="AV100" s="13" t="s">
        <v>85</v>
      </c>
      <c r="AW100" s="13" t="s">
        <v>37</v>
      </c>
      <c r="AX100" s="13" t="s">
        <v>81</v>
      </c>
      <c r="AY100" s="230" t="s">
        <v>120</v>
      </c>
    </row>
    <row r="101" s="2" customFormat="1" ht="21.75" customHeight="1">
      <c r="A101" s="38"/>
      <c r="B101" s="39"/>
      <c r="C101" s="206" t="s">
        <v>161</v>
      </c>
      <c r="D101" s="206" t="s">
        <v>122</v>
      </c>
      <c r="E101" s="207" t="s">
        <v>162</v>
      </c>
      <c r="F101" s="208" t="s">
        <v>163</v>
      </c>
      <c r="G101" s="209" t="s">
        <v>148</v>
      </c>
      <c r="H101" s="210">
        <v>1003.5</v>
      </c>
      <c r="I101" s="211"/>
      <c r="J101" s="212">
        <f>ROUND(I101*H101,2)</f>
        <v>0</v>
      </c>
      <c r="K101" s="208" t="s">
        <v>126</v>
      </c>
      <c r="L101" s="44"/>
      <c r="M101" s="213" t="s">
        <v>30</v>
      </c>
      <c r="N101" s="214" t="s">
        <v>47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127</v>
      </c>
      <c r="AT101" s="217" t="s">
        <v>122</v>
      </c>
      <c r="AU101" s="217" t="s">
        <v>85</v>
      </c>
      <c r="AY101" s="16" t="s">
        <v>120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6" t="s">
        <v>81</v>
      </c>
      <c r="BK101" s="218">
        <f>ROUND(I101*H101,2)</f>
        <v>0</v>
      </c>
      <c r="BL101" s="16" t="s">
        <v>127</v>
      </c>
      <c r="BM101" s="217" t="s">
        <v>164</v>
      </c>
    </row>
    <row r="102" s="2" customFormat="1">
      <c r="A102" s="38"/>
      <c r="B102" s="39"/>
      <c r="C102" s="206" t="s">
        <v>158</v>
      </c>
      <c r="D102" s="206" t="s">
        <v>122</v>
      </c>
      <c r="E102" s="207" t="s">
        <v>165</v>
      </c>
      <c r="F102" s="208" t="s">
        <v>166</v>
      </c>
      <c r="G102" s="209" t="s">
        <v>148</v>
      </c>
      <c r="H102" s="210">
        <v>74.799999999999997</v>
      </c>
      <c r="I102" s="211"/>
      <c r="J102" s="212">
        <f>ROUND(I102*H102,2)</f>
        <v>0</v>
      </c>
      <c r="K102" s="208" t="s">
        <v>126</v>
      </c>
      <c r="L102" s="44"/>
      <c r="M102" s="213" t="s">
        <v>30</v>
      </c>
      <c r="N102" s="214" t="s">
        <v>47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127</v>
      </c>
      <c r="AT102" s="217" t="s">
        <v>122</v>
      </c>
      <c r="AU102" s="217" t="s">
        <v>85</v>
      </c>
      <c r="AY102" s="16" t="s">
        <v>120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6" t="s">
        <v>81</v>
      </c>
      <c r="BK102" s="218">
        <f>ROUND(I102*H102,2)</f>
        <v>0</v>
      </c>
      <c r="BL102" s="16" t="s">
        <v>127</v>
      </c>
      <c r="BM102" s="217" t="s">
        <v>167</v>
      </c>
    </row>
    <row r="103" s="2" customFormat="1">
      <c r="A103" s="38"/>
      <c r="B103" s="39"/>
      <c r="C103" s="206" t="s">
        <v>168</v>
      </c>
      <c r="D103" s="206" t="s">
        <v>122</v>
      </c>
      <c r="E103" s="207" t="s">
        <v>169</v>
      </c>
      <c r="F103" s="208" t="s">
        <v>170</v>
      </c>
      <c r="G103" s="209" t="s">
        <v>148</v>
      </c>
      <c r="H103" s="210">
        <v>45.899999999999999</v>
      </c>
      <c r="I103" s="211"/>
      <c r="J103" s="212">
        <f>ROUND(I103*H103,2)</f>
        <v>0</v>
      </c>
      <c r="K103" s="208" t="s">
        <v>126</v>
      </c>
      <c r="L103" s="44"/>
      <c r="M103" s="213" t="s">
        <v>30</v>
      </c>
      <c r="N103" s="214" t="s">
        <v>47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127</v>
      </c>
      <c r="AT103" s="217" t="s">
        <v>122</v>
      </c>
      <c r="AU103" s="217" t="s">
        <v>85</v>
      </c>
      <c r="AY103" s="16" t="s">
        <v>120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6" t="s">
        <v>81</v>
      </c>
      <c r="BK103" s="218">
        <f>ROUND(I103*H103,2)</f>
        <v>0</v>
      </c>
      <c r="BL103" s="16" t="s">
        <v>127</v>
      </c>
      <c r="BM103" s="217" t="s">
        <v>171</v>
      </c>
    </row>
    <row r="104" s="2" customFormat="1">
      <c r="A104" s="38"/>
      <c r="B104" s="39"/>
      <c r="C104" s="206" t="s">
        <v>172</v>
      </c>
      <c r="D104" s="206" t="s">
        <v>122</v>
      </c>
      <c r="E104" s="207" t="s">
        <v>173</v>
      </c>
      <c r="F104" s="208" t="s">
        <v>174</v>
      </c>
      <c r="G104" s="209" t="s">
        <v>148</v>
      </c>
      <c r="H104" s="210">
        <v>344.39999999999998</v>
      </c>
      <c r="I104" s="211"/>
      <c r="J104" s="212">
        <f>ROUND(I104*H104,2)</f>
        <v>0</v>
      </c>
      <c r="K104" s="208" t="s">
        <v>126</v>
      </c>
      <c r="L104" s="44"/>
      <c r="M104" s="213" t="s">
        <v>30</v>
      </c>
      <c r="N104" s="214" t="s">
        <v>47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127</v>
      </c>
      <c r="AT104" s="217" t="s">
        <v>122</v>
      </c>
      <c r="AU104" s="217" t="s">
        <v>85</v>
      </c>
      <c r="AY104" s="16" t="s">
        <v>120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6" t="s">
        <v>81</v>
      </c>
      <c r="BK104" s="218">
        <f>ROUND(I104*H104,2)</f>
        <v>0</v>
      </c>
      <c r="BL104" s="16" t="s">
        <v>127</v>
      </c>
      <c r="BM104" s="217" t="s">
        <v>175</v>
      </c>
    </row>
    <row r="105" s="13" customFormat="1">
      <c r="A105" s="13"/>
      <c r="B105" s="219"/>
      <c r="C105" s="220"/>
      <c r="D105" s="221" t="s">
        <v>135</v>
      </c>
      <c r="E105" s="222" t="s">
        <v>30</v>
      </c>
      <c r="F105" s="223" t="s">
        <v>150</v>
      </c>
      <c r="G105" s="220"/>
      <c r="H105" s="224">
        <v>120.8</v>
      </c>
      <c r="I105" s="225"/>
      <c r="J105" s="220"/>
      <c r="K105" s="220"/>
      <c r="L105" s="226"/>
      <c r="M105" s="227"/>
      <c r="N105" s="228"/>
      <c r="O105" s="228"/>
      <c r="P105" s="228"/>
      <c r="Q105" s="228"/>
      <c r="R105" s="228"/>
      <c r="S105" s="228"/>
      <c r="T105" s="22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0" t="s">
        <v>135</v>
      </c>
      <c r="AU105" s="230" t="s">
        <v>85</v>
      </c>
      <c r="AV105" s="13" t="s">
        <v>85</v>
      </c>
      <c r="AW105" s="13" t="s">
        <v>37</v>
      </c>
      <c r="AX105" s="13" t="s">
        <v>76</v>
      </c>
      <c r="AY105" s="230" t="s">
        <v>120</v>
      </c>
    </row>
    <row r="106" s="13" customFormat="1">
      <c r="A106" s="13"/>
      <c r="B106" s="219"/>
      <c r="C106" s="220"/>
      <c r="D106" s="221" t="s">
        <v>135</v>
      </c>
      <c r="E106" s="222" t="s">
        <v>30</v>
      </c>
      <c r="F106" s="223" t="s">
        <v>151</v>
      </c>
      <c r="G106" s="220"/>
      <c r="H106" s="224">
        <v>223.59999999999999</v>
      </c>
      <c r="I106" s="225"/>
      <c r="J106" s="220"/>
      <c r="K106" s="220"/>
      <c r="L106" s="226"/>
      <c r="M106" s="227"/>
      <c r="N106" s="228"/>
      <c r="O106" s="228"/>
      <c r="P106" s="228"/>
      <c r="Q106" s="228"/>
      <c r="R106" s="228"/>
      <c r="S106" s="228"/>
      <c r="T106" s="22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0" t="s">
        <v>135</v>
      </c>
      <c r="AU106" s="230" t="s">
        <v>85</v>
      </c>
      <c r="AV106" s="13" t="s">
        <v>85</v>
      </c>
      <c r="AW106" s="13" t="s">
        <v>37</v>
      </c>
      <c r="AX106" s="13" t="s">
        <v>76</v>
      </c>
      <c r="AY106" s="230" t="s">
        <v>120</v>
      </c>
    </row>
    <row r="107" s="14" customFormat="1">
      <c r="A107" s="14"/>
      <c r="B107" s="235"/>
      <c r="C107" s="236"/>
      <c r="D107" s="221" t="s">
        <v>135</v>
      </c>
      <c r="E107" s="237" t="s">
        <v>30</v>
      </c>
      <c r="F107" s="238" t="s">
        <v>152</v>
      </c>
      <c r="G107" s="236"/>
      <c r="H107" s="239">
        <v>344.39999999999998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135</v>
      </c>
      <c r="AU107" s="245" t="s">
        <v>85</v>
      </c>
      <c r="AV107" s="14" t="s">
        <v>127</v>
      </c>
      <c r="AW107" s="14" t="s">
        <v>37</v>
      </c>
      <c r="AX107" s="14" t="s">
        <v>81</v>
      </c>
      <c r="AY107" s="245" t="s">
        <v>120</v>
      </c>
    </row>
    <row r="108" s="2" customFormat="1" ht="16.5" customHeight="1">
      <c r="A108" s="38"/>
      <c r="B108" s="39"/>
      <c r="C108" s="246" t="s">
        <v>176</v>
      </c>
      <c r="D108" s="246" t="s">
        <v>154</v>
      </c>
      <c r="E108" s="247" t="s">
        <v>177</v>
      </c>
      <c r="F108" s="248" t="s">
        <v>178</v>
      </c>
      <c r="G108" s="249" t="s">
        <v>140</v>
      </c>
      <c r="H108" s="250">
        <v>34.439999999999998</v>
      </c>
      <c r="I108" s="251"/>
      <c r="J108" s="252">
        <f>ROUND(I108*H108,2)</f>
        <v>0</v>
      </c>
      <c r="K108" s="248" t="s">
        <v>126</v>
      </c>
      <c r="L108" s="253"/>
      <c r="M108" s="254" t="s">
        <v>30</v>
      </c>
      <c r="N108" s="255" t="s">
        <v>47</v>
      </c>
      <c r="O108" s="84"/>
      <c r="P108" s="215">
        <f>O108*H108</f>
        <v>0</v>
      </c>
      <c r="Q108" s="215">
        <v>1</v>
      </c>
      <c r="R108" s="215">
        <f>Q108*H108</f>
        <v>34.439999999999998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158</v>
      </c>
      <c r="AT108" s="217" t="s">
        <v>154</v>
      </c>
      <c r="AU108" s="217" t="s">
        <v>85</v>
      </c>
      <c r="AY108" s="16" t="s">
        <v>120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6" t="s">
        <v>81</v>
      </c>
      <c r="BK108" s="218">
        <f>ROUND(I108*H108,2)</f>
        <v>0</v>
      </c>
      <c r="BL108" s="16" t="s">
        <v>127</v>
      </c>
      <c r="BM108" s="217" t="s">
        <v>179</v>
      </c>
    </row>
    <row r="109" s="13" customFormat="1">
      <c r="A109" s="13"/>
      <c r="B109" s="219"/>
      <c r="C109" s="220"/>
      <c r="D109" s="221" t="s">
        <v>135</v>
      </c>
      <c r="E109" s="222" t="s">
        <v>30</v>
      </c>
      <c r="F109" s="223" t="s">
        <v>180</v>
      </c>
      <c r="G109" s="220"/>
      <c r="H109" s="224">
        <v>34.439999999999998</v>
      </c>
      <c r="I109" s="225"/>
      <c r="J109" s="220"/>
      <c r="K109" s="220"/>
      <c r="L109" s="226"/>
      <c r="M109" s="227"/>
      <c r="N109" s="228"/>
      <c r="O109" s="228"/>
      <c r="P109" s="228"/>
      <c r="Q109" s="228"/>
      <c r="R109" s="228"/>
      <c r="S109" s="228"/>
      <c r="T109" s="22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0" t="s">
        <v>135</v>
      </c>
      <c r="AU109" s="230" t="s">
        <v>85</v>
      </c>
      <c r="AV109" s="13" t="s">
        <v>85</v>
      </c>
      <c r="AW109" s="13" t="s">
        <v>37</v>
      </c>
      <c r="AX109" s="13" t="s">
        <v>81</v>
      </c>
      <c r="AY109" s="230" t="s">
        <v>120</v>
      </c>
    </row>
    <row r="110" s="12" customFormat="1" ht="22.8" customHeight="1">
      <c r="A110" s="12"/>
      <c r="B110" s="190"/>
      <c r="C110" s="191"/>
      <c r="D110" s="192" t="s">
        <v>75</v>
      </c>
      <c r="E110" s="204" t="s">
        <v>145</v>
      </c>
      <c r="F110" s="204" t="s">
        <v>181</v>
      </c>
      <c r="G110" s="191"/>
      <c r="H110" s="191"/>
      <c r="I110" s="194"/>
      <c r="J110" s="205">
        <f>BK110</f>
        <v>0</v>
      </c>
      <c r="K110" s="191"/>
      <c r="L110" s="196"/>
      <c r="M110" s="197"/>
      <c r="N110" s="198"/>
      <c r="O110" s="198"/>
      <c r="P110" s="199">
        <f>SUM(P111:P119)</f>
        <v>0</v>
      </c>
      <c r="Q110" s="198"/>
      <c r="R110" s="199">
        <f>SUM(R111:R119)</f>
        <v>875.73389600000007</v>
      </c>
      <c r="S110" s="198"/>
      <c r="T110" s="200">
        <f>SUM(T111:T119)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1" t="s">
        <v>81</v>
      </c>
      <c r="AT110" s="202" t="s">
        <v>75</v>
      </c>
      <c r="AU110" s="202" t="s">
        <v>81</v>
      </c>
      <c r="AY110" s="201" t="s">
        <v>120</v>
      </c>
      <c r="BK110" s="203">
        <f>SUM(BK111:BK119)</f>
        <v>0</v>
      </c>
    </row>
    <row r="111" s="2" customFormat="1" ht="16.5" customHeight="1">
      <c r="A111" s="38"/>
      <c r="B111" s="39"/>
      <c r="C111" s="206" t="s">
        <v>182</v>
      </c>
      <c r="D111" s="206" t="s">
        <v>122</v>
      </c>
      <c r="E111" s="207" t="s">
        <v>183</v>
      </c>
      <c r="F111" s="208" t="s">
        <v>184</v>
      </c>
      <c r="G111" s="209" t="s">
        <v>148</v>
      </c>
      <c r="H111" s="210">
        <v>1857.4000000000001</v>
      </c>
      <c r="I111" s="211"/>
      <c r="J111" s="212">
        <f>ROUND(I111*H111,2)</f>
        <v>0</v>
      </c>
      <c r="K111" s="208" t="s">
        <v>126</v>
      </c>
      <c r="L111" s="44"/>
      <c r="M111" s="213" t="s">
        <v>30</v>
      </c>
      <c r="N111" s="214" t="s">
        <v>47</v>
      </c>
      <c r="O111" s="84"/>
      <c r="P111" s="215">
        <f>O111*H111</f>
        <v>0</v>
      </c>
      <c r="Q111" s="215">
        <v>0.34499999999999997</v>
      </c>
      <c r="R111" s="215">
        <f>Q111*H111</f>
        <v>640.803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127</v>
      </c>
      <c r="AT111" s="217" t="s">
        <v>122</v>
      </c>
      <c r="AU111" s="217" t="s">
        <v>85</v>
      </c>
      <c r="AY111" s="16" t="s">
        <v>120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6" t="s">
        <v>81</v>
      </c>
      <c r="BK111" s="218">
        <f>ROUND(I111*H111,2)</f>
        <v>0</v>
      </c>
      <c r="BL111" s="16" t="s">
        <v>127</v>
      </c>
      <c r="BM111" s="217" t="s">
        <v>185</v>
      </c>
    </row>
    <row r="112" s="13" customFormat="1">
      <c r="A112" s="13"/>
      <c r="B112" s="219"/>
      <c r="C112" s="220"/>
      <c r="D112" s="221" t="s">
        <v>135</v>
      </c>
      <c r="E112" s="222" t="s">
        <v>30</v>
      </c>
      <c r="F112" s="223" t="s">
        <v>186</v>
      </c>
      <c r="G112" s="220"/>
      <c r="H112" s="224">
        <v>1857.4000000000001</v>
      </c>
      <c r="I112" s="225"/>
      <c r="J112" s="220"/>
      <c r="K112" s="220"/>
      <c r="L112" s="226"/>
      <c r="M112" s="227"/>
      <c r="N112" s="228"/>
      <c r="O112" s="228"/>
      <c r="P112" s="228"/>
      <c r="Q112" s="228"/>
      <c r="R112" s="228"/>
      <c r="S112" s="228"/>
      <c r="T112" s="22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0" t="s">
        <v>135</v>
      </c>
      <c r="AU112" s="230" t="s">
        <v>85</v>
      </c>
      <c r="AV112" s="13" t="s">
        <v>85</v>
      </c>
      <c r="AW112" s="13" t="s">
        <v>37</v>
      </c>
      <c r="AX112" s="13" t="s">
        <v>81</v>
      </c>
      <c r="AY112" s="230" t="s">
        <v>120</v>
      </c>
    </row>
    <row r="113" s="2" customFormat="1">
      <c r="A113" s="38"/>
      <c r="B113" s="39"/>
      <c r="C113" s="206" t="s">
        <v>187</v>
      </c>
      <c r="D113" s="206" t="s">
        <v>122</v>
      </c>
      <c r="E113" s="207" t="s">
        <v>188</v>
      </c>
      <c r="F113" s="208" t="s">
        <v>189</v>
      </c>
      <c r="G113" s="209" t="s">
        <v>148</v>
      </c>
      <c r="H113" s="210">
        <v>796.70000000000005</v>
      </c>
      <c r="I113" s="211"/>
      <c r="J113" s="212">
        <f>ROUND(I113*H113,2)</f>
        <v>0</v>
      </c>
      <c r="K113" s="208" t="s">
        <v>126</v>
      </c>
      <c r="L113" s="44"/>
      <c r="M113" s="213" t="s">
        <v>30</v>
      </c>
      <c r="N113" s="214" t="s">
        <v>47</v>
      </c>
      <c r="O113" s="84"/>
      <c r="P113" s="215">
        <f>O113*H113</f>
        <v>0</v>
      </c>
      <c r="Q113" s="215">
        <v>0.18462999999999999</v>
      </c>
      <c r="R113" s="215">
        <f>Q113*H113</f>
        <v>147.09472099999999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127</v>
      </c>
      <c r="AT113" s="217" t="s">
        <v>122</v>
      </c>
      <c r="AU113" s="217" t="s">
        <v>85</v>
      </c>
      <c r="AY113" s="16" t="s">
        <v>120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6" t="s">
        <v>81</v>
      </c>
      <c r="BK113" s="218">
        <f>ROUND(I113*H113,2)</f>
        <v>0</v>
      </c>
      <c r="BL113" s="16" t="s">
        <v>127</v>
      </c>
      <c r="BM113" s="217" t="s">
        <v>190</v>
      </c>
    </row>
    <row r="114" s="2" customFormat="1" ht="16.5" customHeight="1">
      <c r="A114" s="38"/>
      <c r="B114" s="39"/>
      <c r="C114" s="206" t="s">
        <v>191</v>
      </c>
      <c r="D114" s="206" t="s">
        <v>122</v>
      </c>
      <c r="E114" s="207" t="s">
        <v>192</v>
      </c>
      <c r="F114" s="208" t="s">
        <v>193</v>
      </c>
      <c r="G114" s="209" t="s">
        <v>125</v>
      </c>
      <c r="H114" s="210">
        <v>22.199999999999999</v>
      </c>
      <c r="I114" s="211"/>
      <c r="J114" s="212">
        <f>ROUND(I114*H114,2)</f>
        <v>0</v>
      </c>
      <c r="K114" s="208" t="s">
        <v>126</v>
      </c>
      <c r="L114" s="44"/>
      <c r="M114" s="213" t="s">
        <v>30</v>
      </c>
      <c r="N114" s="214" t="s">
        <v>47</v>
      </c>
      <c r="O114" s="8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7" t="s">
        <v>127</v>
      </c>
      <c r="AT114" s="217" t="s">
        <v>122</v>
      </c>
      <c r="AU114" s="217" t="s">
        <v>85</v>
      </c>
      <c r="AY114" s="16" t="s">
        <v>120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6" t="s">
        <v>81</v>
      </c>
      <c r="BK114" s="218">
        <f>ROUND(I114*H114,2)</f>
        <v>0</v>
      </c>
      <c r="BL114" s="16" t="s">
        <v>127</v>
      </c>
      <c r="BM114" s="217" t="s">
        <v>194</v>
      </c>
    </row>
    <row r="115" s="2" customFormat="1" ht="16.5" customHeight="1">
      <c r="A115" s="38"/>
      <c r="B115" s="39"/>
      <c r="C115" s="246" t="s">
        <v>8</v>
      </c>
      <c r="D115" s="246" t="s">
        <v>154</v>
      </c>
      <c r="E115" s="247" t="s">
        <v>195</v>
      </c>
      <c r="F115" s="248" t="s">
        <v>196</v>
      </c>
      <c r="G115" s="249" t="s">
        <v>140</v>
      </c>
      <c r="H115" s="250">
        <v>37.295999999999999</v>
      </c>
      <c r="I115" s="251"/>
      <c r="J115" s="252">
        <f>ROUND(I115*H115,2)</f>
        <v>0</v>
      </c>
      <c r="K115" s="248" t="s">
        <v>30</v>
      </c>
      <c r="L115" s="253"/>
      <c r="M115" s="254" t="s">
        <v>30</v>
      </c>
      <c r="N115" s="255" t="s">
        <v>47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158</v>
      </c>
      <c r="AT115" s="217" t="s">
        <v>154</v>
      </c>
      <c r="AU115" s="217" t="s">
        <v>85</v>
      </c>
      <c r="AY115" s="16" t="s">
        <v>120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6" t="s">
        <v>81</v>
      </c>
      <c r="BK115" s="218">
        <f>ROUND(I115*H115,2)</f>
        <v>0</v>
      </c>
      <c r="BL115" s="16" t="s">
        <v>127</v>
      </c>
      <c r="BM115" s="217" t="s">
        <v>197</v>
      </c>
    </row>
    <row r="116" s="13" customFormat="1">
      <c r="A116" s="13"/>
      <c r="B116" s="219"/>
      <c r="C116" s="220"/>
      <c r="D116" s="221" t="s">
        <v>135</v>
      </c>
      <c r="E116" s="222" t="s">
        <v>30</v>
      </c>
      <c r="F116" s="223" t="s">
        <v>198</v>
      </c>
      <c r="G116" s="220"/>
      <c r="H116" s="224">
        <v>37.295999999999999</v>
      </c>
      <c r="I116" s="225"/>
      <c r="J116" s="220"/>
      <c r="K116" s="220"/>
      <c r="L116" s="226"/>
      <c r="M116" s="227"/>
      <c r="N116" s="228"/>
      <c r="O116" s="228"/>
      <c r="P116" s="228"/>
      <c r="Q116" s="228"/>
      <c r="R116" s="228"/>
      <c r="S116" s="228"/>
      <c r="T116" s="22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0" t="s">
        <v>135</v>
      </c>
      <c r="AU116" s="230" t="s">
        <v>85</v>
      </c>
      <c r="AV116" s="13" t="s">
        <v>85</v>
      </c>
      <c r="AW116" s="13" t="s">
        <v>37</v>
      </c>
      <c r="AX116" s="13" t="s">
        <v>81</v>
      </c>
      <c r="AY116" s="230" t="s">
        <v>120</v>
      </c>
    </row>
    <row r="117" s="2" customFormat="1" ht="16.5" customHeight="1">
      <c r="A117" s="38"/>
      <c r="B117" s="39"/>
      <c r="C117" s="206" t="s">
        <v>199</v>
      </c>
      <c r="D117" s="206" t="s">
        <v>122</v>
      </c>
      <c r="E117" s="207" t="s">
        <v>200</v>
      </c>
      <c r="F117" s="208" t="s">
        <v>201</v>
      </c>
      <c r="G117" s="209" t="s">
        <v>148</v>
      </c>
      <c r="H117" s="210">
        <v>796.70000000000005</v>
      </c>
      <c r="I117" s="211"/>
      <c r="J117" s="212">
        <f>ROUND(I117*H117,2)</f>
        <v>0</v>
      </c>
      <c r="K117" s="208" t="s">
        <v>126</v>
      </c>
      <c r="L117" s="44"/>
      <c r="M117" s="213" t="s">
        <v>30</v>
      </c>
      <c r="N117" s="214" t="s">
        <v>47</v>
      </c>
      <c r="O117" s="84"/>
      <c r="P117" s="215">
        <f>O117*H117</f>
        <v>0</v>
      </c>
      <c r="Q117" s="215">
        <v>0.0060099999999999997</v>
      </c>
      <c r="R117" s="215">
        <f>Q117*H117</f>
        <v>4.7881669999999996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127</v>
      </c>
      <c r="AT117" s="217" t="s">
        <v>122</v>
      </c>
      <c r="AU117" s="217" t="s">
        <v>85</v>
      </c>
      <c r="AY117" s="16" t="s">
        <v>120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6" t="s">
        <v>81</v>
      </c>
      <c r="BK117" s="218">
        <f>ROUND(I117*H117,2)</f>
        <v>0</v>
      </c>
      <c r="BL117" s="16" t="s">
        <v>127</v>
      </c>
      <c r="BM117" s="217" t="s">
        <v>202</v>
      </c>
    </row>
    <row r="118" s="2" customFormat="1" ht="16.5" customHeight="1">
      <c r="A118" s="38"/>
      <c r="B118" s="39"/>
      <c r="C118" s="206" t="s">
        <v>203</v>
      </c>
      <c r="D118" s="206" t="s">
        <v>122</v>
      </c>
      <c r="E118" s="207" t="s">
        <v>204</v>
      </c>
      <c r="F118" s="208" t="s">
        <v>205</v>
      </c>
      <c r="G118" s="209" t="s">
        <v>148</v>
      </c>
      <c r="H118" s="210">
        <v>796.70000000000005</v>
      </c>
      <c r="I118" s="211"/>
      <c r="J118" s="212">
        <f>ROUND(I118*H118,2)</f>
        <v>0</v>
      </c>
      <c r="K118" s="208" t="s">
        <v>126</v>
      </c>
      <c r="L118" s="44"/>
      <c r="M118" s="213" t="s">
        <v>30</v>
      </c>
      <c r="N118" s="214" t="s">
        <v>47</v>
      </c>
      <c r="O118" s="84"/>
      <c r="P118" s="215">
        <f>O118*H118</f>
        <v>0</v>
      </c>
      <c r="Q118" s="215">
        <v>0.00051000000000000004</v>
      </c>
      <c r="R118" s="215">
        <f>Q118*H118</f>
        <v>0.40631700000000004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127</v>
      </c>
      <c r="AT118" s="217" t="s">
        <v>122</v>
      </c>
      <c r="AU118" s="217" t="s">
        <v>85</v>
      </c>
      <c r="AY118" s="16" t="s">
        <v>120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6" t="s">
        <v>81</v>
      </c>
      <c r="BK118" s="218">
        <f>ROUND(I118*H118,2)</f>
        <v>0</v>
      </c>
      <c r="BL118" s="16" t="s">
        <v>127</v>
      </c>
      <c r="BM118" s="217" t="s">
        <v>206</v>
      </c>
    </row>
    <row r="119" s="2" customFormat="1">
      <c r="A119" s="38"/>
      <c r="B119" s="39"/>
      <c r="C119" s="206" t="s">
        <v>207</v>
      </c>
      <c r="D119" s="206" t="s">
        <v>122</v>
      </c>
      <c r="E119" s="207" t="s">
        <v>208</v>
      </c>
      <c r="F119" s="208" t="s">
        <v>209</v>
      </c>
      <c r="G119" s="209" t="s">
        <v>148</v>
      </c>
      <c r="H119" s="210">
        <v>796.70000000000005</v>
      </c>
      <c r="I119" s="211"/>
      <c r="J119" s="212">
        <f>ROUND(I119*H119,2)</f>
        <v>0</v>
      </c>
      <c r="K119" s="208" t="s">
        <v>126</v>
      </c>
      <c r="L119" s="44"/>
      <c r="M119" s="213" t="s">
        <v>30</v>
      </c>
      <c r="N119" s="214" t="s">
        <v>47</v>
      </c>
      <c r="O119" s="84"/>
      <c r="P119" s="215">
        <f>O119*H119</f>
        <v>0</v>
      </c>
      <c r="Q119" s="215">
        <v>0.10373</v>
      </c>
      <c r="R119" s="215">
        <f>Q119*H119</f>
        <v>82.641691000000009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127</v>
      </c>
      <c r="AT119" s="217" t="s">
        <v>122</v>
      </c>
      <c r="AU119" s="217" t="s">
        <v>85</v>
      </c>
      <c r="AY119" s="16" t="s">
        <v>120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6" t="s">
        <v>81</v>
      </c>
      <c r="BK119" s="218">
        <f>ROUND(I119*H119,2)</f>
        <v>0</v>
      </c>
      <c r="BL119" s="16" t="s">
        <v>127</v>
      </c>
      <c r="BM119" s="217" t="s">
        <v>210</v>
      </c>
    </row>
    <row r="120" s="12" customFormat="1" ht="22.8" customHeight="1">
      <c r="A120" s="12"/>
      <c r="B120" s="190"/>
      <c r="C120" s="191"/>
      <c r="D120" s="192" t="s">
        <v>75</v>
      </c>
      <c r="E120" s="204" t="s">
        <v>168</v>
      </c>
      <c r="F120" s="204" t="s">
        <v>211</v>
      </c>
      <c r="G120" s="191"/>
      <c r="H120" s="191"/>
      <c r="I120" s="194"/>
      <c r="J120" s="205">
        <f>BK120</f>
        <v>0</v>
      </c>
      <c r="K120" s="191"/>
      <c r="L120" s="196"/>
      <c r="M120" s="197"/>
      <c r="N120" s="198"/>
      <c r="O120" s="198"/>
      <c r="P120" s="199">
        <f>SUM(P121:P126)</f>
        <v>0</v>
      </c>
      <c r="Q120" s="198"/>
      <c r="R120" s="199">
        <f>SUM(R121:R126)</f>
        <v>0.12600999999999998</v>
      </c>
      <c r="S120" s="198"/>
      <c r="T120" s="200">
        <f>SUM(T121:T126)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1" t="s">
        <v>81</v>
      </c>
      <c r="AT120" s="202" t="s">
        <v>75</v>
      </c>
      <c r="AU120" s="202" t="s">
        <v>81</v>
      </c>
      <c r="AY120" s="201" t="s">
        <v>120</v>
      </c>
      <c r="BK120" s="203">
        <f>SUM(BK121:BK126)</f>
        <v>0</v>
      </c>
    </row>
    <row r="121" s="2" customFormat="1" ht="21.75" customHeight="1">
      <c r="A121" s="38"/>
      <c r="B121" s="39"/>
      <c r="C121" s="206" t="s">
        <v>212</v>
      </c>
      <c r="D121" s="206" t="s">
        <v>122</v>
      </c>
      <c r="E121" s="207" t="s">
        <v>213</v>
      </c>
      <c r="F121" s="208" t="s">
        <v>214</v>
      </c>
      <c r="G121" s="209" t="s">
        <v>215</v>
      </c>
      <c r="H121" s="210">
        <v>2</v>
      </c>
      <c r="I121" s="211"/>
      <c r="J121" s="212">
        <f>ROUND(I121*H121,2)</f>
        <v>0</v>
      </c>
      <c r="K121" s="208" t="s">
        <v>126</v>
      </c>
      <c r="L121" s="44"/>
      <c r="M121" s="213" t="s">
        <v>30</v>
      </c>
      <c r="N121" s="214" t="s">
        <v>47</v>
      </c>
      <c r="O121" s="84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7" t="s">
        <v>127</v>
      </c>
      <c r="AT121" s="217" t="s">
        <v>122</v>
      </c>
      <c r="AU121" s="217" t="s">
        <v>85</v>
      </c>
      <c r="AY121" s="16" t="s">
        <v>120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6" t="s">
        <v>81</v>
      </c>
      <c r="BK121" s="218">
        <f>ROUND(I121*H121,2)</f>
        <v>0</v>
      </c>
      <c r="BL121" s="16" t="s">
        <v>127</v>
      </c>
      <c r="BM121" s="217" t="s">
        <v>216</v>
      </c>
    </row>
    <row r="122" s="2" customFormat="1" ht="16.5" customHeight="1">
      <c r="A122" s="38"/>
      <c r="B122" s="39"/>
      <c r="C122" s="246" t="s">
        <v>217</v>
      </c>
      <c r="D122" s="246" t="s">
        <v>154</v>
      </c>
      <c r="E122" s="247" t="s">
        <v>218</v>
      </c>
      <c r="F122" s="248" t="s">
        <v>219</v>
      </c>
      <c r="G122" s="249" t="s">
        <v>215</v>
      </c>
      <c r="H122" s="250">
        <v>2</v>
      </c>
      <c r="I122" s="251"/>
      <c r="J122" s="252">
        <f>ROUND(I122*H122,2)</f>
        <v>0</v>
      </c>
      <c r="K122" s="248" t="s">
        <v>30</v>
      </c>
      <c r="L122" s="253"/>
      <c r="M122" s="254" t="s">
        <v>30</v>
      </c>
      <c r="N122" s="255" t="s">
        <v>47</v>
      </c>
      <c r="O122" s="84"/>
      <c r="P122" s="215">
        <f>O122*H122</f>
        <v>0</v>
      </c>
      <c r="Q122" s="215">
        <v>0.0022000000000000001</v>
      </c>
      <c r="R122" s="215">
        <f>Q122*H122</f>
        <v>0.0044000000000000003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158</v>
      </c>
      <c r="AT122" s="217" t="s">
        <v>154</v>
      </c>
      <c r="AU122" s="217" t="s">
        <v>85</v>
      </c>
      <c r="AY122" s="16" t="s">
        <v>120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6" t="s">
        <v>81</v>
      </c>
      <c r="BK122" s="218">
        <f>ROUND(I122*H122,2)</f>
        <v>0</v>
      </c>
      <c r="BL122" s="16" t="s">
        <v>127</v>
      </c>
      <c r="BM122" s="217" t="s">
        <v>220</v>
      </c>
    </row>
    <row r="123" s="2" customFormat="1" ht="16.5" customHeight="1">
      <c r="A123" s="38"/>
      <c r="B123" s="39"/>
      <c r="C123" s="206" t="s">
        <v>7</v>
      </c>
      <c r="D123" s="206" t="s">
        <v>122</v>
      </c>
      <c r="E123" s="207" t="s">
        <v>221</v>
      </c>
      <c r="F123" s="208" t="s">
        <v>222</v>
      </c>
      <c r="G123" s="209" t="s">
        <v>215</v>
      </c>
      <c r="H123" s="210">
        <v>1</v>
      </c>
      <c r="I123" s="211"/>
      <c r="J123" s="212">
        <f>ROUND(I123*H123,2)</f>
        <v>0</v>
      </c>
      <c r="K123" s="208" t="s">
        <v>126</v>
      </c>
      <c r="L123" s="44"/>
      <c r="M123" s="213" t="s">
        <v>30</v>
      </c>
      <c r="N123" s="214" t="s">
        <v>47</v>
      </c>
      <c r="O123" s="84"/>
      <c r="P123" s="215">
        <f>O123*H123</f>
        <v>0</v>
      </c>
      <c r="Q123" s="215">
        <v>0.00069999999999999999</v>
      </c>
      <c r="R123" s="215">
        <f>Q123*H123</f>
        <v>0.00069999999999999999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127</v>
      </c>
      <c r="AT123" s="217" t="s">
        <v>122</v>
      </c>
      <c r="AU123" s="217" t="s">
        <v>85</v>
      </c>
      <c r="AY123" s="16" t="s">
        <v>120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6" t="s">
        <v>81</v>
      </c>
      <c r="BK123" s="218">
        <f>ROUND(I123*H123,2)</f>
        <v>0</v>
      </c>
      <c r="BL123" s="16" t="s">
        <v>127</v>
      </c>
      <c r="BM123" s="217" t="s">
        <v>223</v>
      </c>
    </row>
    <row r="124" s="2" customFormat="1" ht="16.5" customHeight="1">
      <c r="A124" s="38"/>
      <c r="B124" s="39"/>
      <c r="C124" s="246" t="s">
        <v>224</v>
      </c>
      <c r="D124" s="246" t="s">
        <v>154</v>
      </c>
      <c r="E124" s="247" t="s">
        <v>225</v>
      </c>
      <c r="F124" s="248" t="s">
        <v>226</v>
      </c>
      <c r="G124" s="249" t="s">
        <v>215</v>
      </c>
      <c r="H124" s="250">
        <v>1</v>
      </c>
      <c r="I124" s="251"/>
      <c r="J124" s="252">
        <f>ROUND(I124*H124,2)</f>
        <v>0</v>
      </c>
      <c r="K124" s="248" t="s">
        <v>126</v>
      </c>
      <c r="L124" s="253"/>
      <c r="M124" s="254" t="s">
        <v>30</v>
      </c>
      <c r="N124" s="255" t="s">
        <v>47</v>
      </c>
      <c r="O124" s="84"/>
      <c r="P124" s="215">
        <f>O124*H124</f>
        <v>0</v>
      </c>
      <c r="Q124" s="215">
        <v>0.0050000000000000001</v>
      </c>
      <c r="R124" s="215">
        <f>Q124*H124</f>
        <v>0.0050000000000000001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158</v>
      </c>
      <c r="AT124" s="217" t="s">
        <v>154</v>
      </c>
      <c r="AU124" s="217" t="s">
        <v>85</v>
      </c>
      <c r="AY124" s="16" t="s">
        <v>120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6" t="s">
        <v>81</v>
      </c>
      <c r="BK124" s="218">
        <f>ROUND(I124*H124,2)</f>
        <v>0</v>
      </c>
      <c r="BL124" s="16" t="s">
        <v>127</v>
      </c>
      <c r="BM124" s="217" t="s">
        <v>227</v>
      </c>
    </row>
    <row r="125" s="2" customFormat="1" ht="16.5" customHeight="1">
      <c r="A125" s="38"/>
      <c r="B125" s="39"/>
      <c r="C125" s="206" t="s">
        <v>228</v>
      </c>
      <c r="D125" s="206" t="s">
        <v>122</v>
      </c>
      <c r="E125" s="207" t="s">
        <v>229</v>
      </c>
      <c r="F125" s="208" t="s">
        <v>230</v>
      </c>
      <c r="G125" s="209" t="s">
        <v>215</v>
      </c>
      <c r="H125" s="210">
        <v>1</v>
      </c>
      <c r="I125" s="211"/>
      <c r="J125" s="212">
        <f>ROUND(I125*H125,2)</f>
        <v>0</v>
      </c>
      <c r="K125" s="208" t="s">
        <v>126</v>
      </c>
      <c r="L125" s="44"/>
      <c r="M125" s="213" t="s">
        <v>30</v>
      </c>
      <c r="N125" s="214" t="s">
        <v>47</v>
      </c>
      <c r="O125" s="84"/>
      <c r="P125" s="215">
        <f>O125*H125</f>
        <v>0</v>
      </c>
      <c r="Q125" s="215">
        <v>0.10940999999999999</v>
      </c>
      <c r="R125" s="215">
        <f>Q125*H125</f>
        <v>0.10940999999999999</v>
      </c>
      <c r="S125" s="215">
        <v>0</v>
      </c>
      <c r="T125" s="21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7" t="s">
        <v>127</v>
      </c>
      <c r="AT125" s="217" t="s">
        <v>122</v>
      </c>
      <c r="AU125" s="217" t="s">
        <v>85</v>
      </c>
      <c r="AY125" s="16" t="s">
        <v>120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6" t="s">
        <v>81</v>
      </c>
      <c r="BK125" s="218">
        <f>ROUND(I125*H125,2)</f>
        <v>0</v>
      </c>
      <c r="BL125" s="16" t="s">
        <v>127</v>
      </c>
      <c r="BM125" s="217" t="s">
        <v>231</v>
      </c>
    </row>
    <row r="126" s="2" customFormat="1" ht="16.5" customHeight="1">
      <c r="A126" s="38"/>
      <c r="B126" s="39"/>
      <c r="C126" s="246" t="s">
        <v>232</v>
      </c>
      <c r="D126" s="246" t="s">
        <v>154</v>
      </c>
      <c r="E126" s="247" t="s">
        <v>233</v>
      </c>
      <c r="F126" s="248" t="s">
        <v>234</v>
      </c>
      <c r="G126" s="249" t="s">
        <v>215</v>
      </c>
      <c r="H126" s="250">
        <v>1</v>
      </c>
      <c r="I126" s="251"/>
      <c r="J126" s="252">
        <f>ROUND(I126*H126,2)</f>
        <v>0</v>
      </c>
      <c r="K126" s="248" t="s">
        <v>126</v>
      </c>
      <c r="L126" s="253"/>
      <c r="M126" s="254" t="s">
        <v>30</v>
      </c>
      <c r="N126" s="255" t="s">
        <v>47</v>
      </c>
      <c r="O126" s="84"/>
      <c r="P126" s="215">
        <f>O126*H126</f>
        <v>0</v>
      </c>
      <c r="Q126" s="215">
        <v>0.0064999999999999997</v>
      </c>
      <c r="R126" s="215">
        <f>Q126*H126</f>
        <v>0.0064999999999999997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158</v>
      </c>
      <c r="AT126" s="217" t="s">
        <v>154</v>
      </c>
      <c r="AU126" s="217" t="s">
        <v>85</v>
      </c>
      <c r="AY126" s="16" t="s">
        <v>120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6" t="s">
        <v>81</v>
      </c>
      <c r="BK126" s="218">
        <f>ROUND(I126*H126,2)</f>
        <v>0</v>
      </c>
      <c r="BL126" s="16" t="s">
        <v>127</v>
      </c>
      <c r="BM126" s="217" t="s">
        <v>235</v>
      </c>
    </row>
    <row r="127" s="12" customFormat="1" ht="22.8" customHeight="1">
      <c r="A127" s="12"/>
      <c r="B127" s="190"/>
      <c r="C127" s="191"/>
      <c r="D127" s="192" t="s">
        <v>75</v>
      </c>
      <c r="E127" s="204" t="s">
        <v>236</v>
      </c>
      <c r="F127" s="204" t="s">
        <v>237</v>
      </c>
      <c r="G127" s="191"/>
      <c r="H127" s="191"/>
      <c r="I127" s="194"/>
      <c r="J127" s="205">
        <f>BK127</f>
        <v>0</v>
      </c>
      <c r="K127" s="191"/>
      <c r="L127" s="196"/>
      <c r="M127" s="197"/>
      <c r="N127" s="198"/>
      <c r="O127" s="198"/>
      <c r="P127" s="199">
        <f>P128</f>
        <v>0</v>
      </c>
      <c r="Q127" s="198"/>
      <c r="R127" s="199">
        <f>R128</f>
        <v>0</v>
      </c>
      <c r="S127" s="198"/>
      <c r="T127" s="200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1" t="s">
        <v>81</v>
      </c>
      <c r="AT127" s="202" t="s">
        <v>75</v>
      </c>
      <c r="AU127" s="202" t="s">
        <v>81</v>
      </c>
      <c r="AY127" s="201" t="s">
        <v>120</v>
      </c>
      <c r="BK127" s="203">
        <f>BK128</f>
        <v>0</v>
      </c>
    </row>
    <row r="128" s="2" customFormat="1">
      <c r="A128" s="38"/>
      <c r="B128" s="39"/>
      <c r="C128" s="206" t="s">
        <v>238</v>
      </c>
      <c r="D128" s="206" t="s">
        <v>122</v>
      </c>
      <c r="E128" s="207" t="s">
        <v>239</v>
      </c>
      <c r="F128" s="208" t="s">
        <v>240</v>
      </c>
      <c r="G128" s="209" t="s">
        <v>140</v>
      </c>
      <c r="H128" s="210">
        <v>0.14599999999999999</v>
      </c>
      <c r="I128" s="211"/>
      <c r="J128" s="212">
        <f>ROUND(I128*H128,2)</f>
        <v>0</v>
      </c>
      <c r="K128" s="208" t="s">
        <v>126</v>
      </c>
      <c r="L128" s="44"/>
      <c r="M128" s="213" t="s">
        <v>30</v>
      </c>
      <c r="N128" s="214" t="s">
        <v>47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127</v>
      </c>
      <c r="AT128" s="217" t="s">
        <v>122</v>
      </c>
      <c r="AU128" s="217" t="s">
        <v>85</v>
      </c>
      <c r="AY128" s="16" t="s">
        <v>120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6" t="s">
        <v>81</v>
      </c>
      <c r="BK128" s="218">
        <f>ROUND(I128*H128,2)</f>
        <v>0</v>
      </c>
      <c r="BL128" s="16" t="s">
        <v>127</v>
      </c>
      <c r="BM128" s="217" t="s">
        <v>241</v>
      </c>
    </row>
    <row r="129" s="12" customFormat="1" ht="25.92" customHeight="1">
      <c r="A129" s="12"/>
      <c r="B129" s="190"/>
      <c r="C129" s="191"/>
      <c r="D129" s="192" t="s">
        <v>75</v>
      </c>
      <c r="E129" s="193" t="s">
        <v>242</v>
      </c>
      <c r="F129" s="193" t="s">
        <v>243</v>
      </c>
      <c r="G129" s="191"/>
      <c r="H129" s="191"/>
      <c r="I129" s="194"/>
      <c r="J129" s="195">
        <f>BK129</f>
        <v>0</v>
      </c>
      <c r="K129" s="191"/>
      <c r="L129" s="196"/>
      <c r="M129" s="197"/>
      <c r="N129" s="198"/>
      <c r="O129" s="198"/>
      <c r="P129" s="199">
        <f>SUM(P130:P133)</f>
        <v>0</v>
      </c>
      <c r="Q129" s="198"/>
      <c r="R129" s="199">
        <f>SUM(R130:R133)</f>
        <v>0.011040000000000001</v>
      </c>
      <c r="S129" s="198"/>
      <c r="T129" s="200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1" t="s">
        <v>88</v>
      </c>
      <c r="AT129" s="202" t="s">
        <v>75</v>
      </c>
      <c r="AU129" s="202" t="s">
        <v>76</v>
      </c>
      <c r="AY129" s="201" t="s">
        <v>120</v>
      </c>
      <c r="BK129" s="203">
        <f>SUM(BK130:BK133)</f>
        <v>0</v>
      </c>
    </row>
    <row r="130" s="2" customFormat="1" ht="21.75" customHeight="1">
      <c r="A130" s="38"/>
      <c r="B130" s="39"/>
      <c r="C130" s="206" t="s">
        <v>244</v>
      </c>
      <c r="D130" s="206" t="s">
        <v>122</v>
      </c>
      <c r="E130" s="207" t="s">
        <v>245</v>
      </c>
      <c r="F130" s="208" t="s">
        <v>246</v>
      </c>
      <c r="G130" s="209" t="s">
        <v>247</v>
      </c>
      <c r="H130" s="210">
        <v>6</v>
      </c>
      <c r="I130" s="211"/>
      <c r="J130" s="212">
        <f>ROUND(I130*H130,2)</f>
        <v>0</v>
      </c>
      <c r="K130" s="208" t="s">
        <v>126</v>
      </c>
      <c r="L130" s="44"/>
      <c r="M130" s="213" t="s">
        <v>30</v>
      </c>
      <c r="N130" s="214" t="s">
        <v>47</v>
      </c>
      <c r="O130" s="84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248</v>
      </c>
      <c r="AT130" s="217" t="s">
        <v>122</v>
      </c>
      <c r="AU130" s="217" t="s">
        <v>81</v>
      </c>
      <c r="AY130" s="16" t="s">
        <v>120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6" t="s">
        <v>81</v>
      </c>
      <c r="BK130" s="218">
        <f>ROUND(I130*H130,2)</f>
        <v>0</v>
      </c>
      <c r="BL130" s="16" t="s">
        <v>248</v>
      </c>
      <c r="BM130" s="217" t="s">
        <v>249</v>
      </c>
    </row>
    <row r="131" s="2" customFormat="1" ht="16.5" customHeight="1">
      <c r="A131" s="38"/>
      <c r="B131" s="39"/>
      <c r="C131" s="246" t="s">
        <v>250</v>
      </c>
      <c r="D131" s="246" t="s">
        <v>154</v>
      </c>
      <c r="E131" s="247" t="s">
        <v>251</v>
      </c>
      <c r="F131" s="248" t="s">
        <v>252</v>
      </c>
      <c r="G131" s="249" t="s">
        <v>247</v>
      </c>
      <c r="H131" s="250">
        <v>6</v>
      </c>
      <c r="I131" s="251"/>
      <c r="J131" s="252">
        <f>ROUND(I131*H131,2)</f>
        <v>0</v>
      </c>
      <c r="K131" s="248" t="s">
        <v>30</v>
      </c>
      <c r="L131" s="253"/>
      <c r="M131" s="254" t="s">
        <v>30</v>
      </c>
      <c r="N131" s="255" t="s">
        <v>47</v>
      </c>
      <c r="O131" s="84"/>
      <c r="P131" s="215">
        <f>O131*H131</f>
        <v>0</v>
      </c>
      <c r="Q131" s="215">
        <v>0.00092000000000000003</v>
      </c>
      <c r="R131" s="215">
        <f>Q131*H131</f>
        <v>0.0055200000000000006</v>
      </c>
      <c r="S131" s="215">
        <v>0</v>
      </c>
      <c r="T131" s="21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7" t="s">
        <v>253</v>
      </c>
      <c r="AT131" s="217" t="s">
        <v>154</v>
      </c>
      <c r="AU131" s="217" t="s">
        <v>81</v>
      </c>
      <c r="AY131" s="16" t="s">
        <v>120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6" t="s">
        <v>81</v>
      </c>
      <c r="BK131" s="218">
        <f>ROUND(I131*H131,2)</f>
        <v>0</v>
      </c>
      <c r="BL131" s="16" t="s">
        <v>248</v>
      </c>
      <c r="BM131" s="217" t="s">
        <v>254</v>
      </c>
    </row>
    <row r="132" s="2" customFormat="1">
      <c r="A132" s="38"/>
      <c r="B132" s="39"/>
      <c r="C132" s="206" t="s">
        <v>255</v>
      </c>
      <c r="D132" s="206" t="s">
        <v>122</v>
      </c>
      <c r="E132" s="207" t="s">
        <v>256</v>
      </c>
      <c r="F132" s="208" t="s">
        <v>257</v>
      </c>
      <c r="G132" s="209" t="s">
        <v>247</v>
      </c>
      <c r="H132" s="210">
        <v>6</v>
      </c>
      <c r="I132" s="211"/>
      <c r="J132" s="212">
        <f>ROUND(I132*H132,2)</f>
        <v>0</v>
      </c>
      <c r="K132" s="208" t="s">
        <v>126</v>
      </c>
      <c r="L132" s="44"/>
      <c r="M132" s="213" t="s">
        <v>30</v>
      </c>
      <c r="N132" s="214" t="s">
        <v>47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248</v>
      </c>
      <c r="AT132" s="217" t="s">
        <v>122</v>
      </c>
      <c r="AU132" s="217" t="s">
        <v>81</v>
      </c>
      <c r="AY132" s="16" t="s">
        <v>120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6" t="s">
        <v>81</v>
      </c>
      <c r="BK132" s="218">
        <f>ROUND(I132*H132,2)</f>
        <v>0</v>
      </c>
      <c r="BL132" s="16" t="s">
        <v>248</v>
      </c>
      <c r="BM132" s="217" t="s">
        <v>258</v>
      </c>
    </row>
    <row r="133" s="2" customFormat="1" ht="16.5" customHeight="1">
      <c r="A133" s="38"/>
      <c r="B133" s="39"/>
      <c r="C133" s="246" t="s">
        <v>259</v>
      </c>
      <c r="D133" s="246" t="s">
        <v>154</v>
      </c>
      <c r="E133" s="247" t="s">
        <v>260</v>
      </c>
      <c r="F133" s="248" t="s">
        <v>261</v>
      </c>
      <c r="G133" s="249" t="s">
        <v>247</v>
      </c>
      <c r="H133" s="250">
        <v>6</v>
      </c>
      <c r="I133" s="251"/>
      <c r="J133" s="252">
        <f>ROUND(I133*H133,2)</f>
        <v>0</v>
      </c>
      <c r="K133" s="248" t="s">
        <v>126</v>
      </c>
      <c r="L133" s="253"/>
      <c r="M133" s="256" t="s">
        <v>30</v>
      </c>
      <c r="N133" s="257" t="s">
        <v>47</v>
      </c>
      <c r="O133" s="258"/>
      <c r="P133" s="259">
        <f>O133*H133</f>
        <v>0</v>
      </c>
      <c r="Q133" s="259">
        <v>0.00092000000000000003</v>
      </c>
      <c r="R133" s="259">
        <f>Q133*H133</f>
        <v>0.0055200000000000006</v>
      </c>
      <c r="S133" s="259">
        <v>0</v>
      </c>
      <c r="T133" s="26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262</v>
      </c>
      <c r="AT133" s="217" t="s">
        <v>154</v>
      </c>
      <c r="AU133" s="217" t="s">
        <v>81</v>
      </c>
      <c r="AY133" s="16" t="s">
        <v>120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6" t="s">
        <v>81</v>
      </c>
      <c r="BK133" s="218">
        <f>ROUND(I133*H133,2)</f>
        <v>0</v>
      </c>
      <c r="BL133" s="16" t="s">
        <v>262</v>
      </c>
      <c r="BM133" s="217" t="s">
        <v>263</v>
      </c>
    </row>
    <row r="134" s="2" customFormat="1" ht="6.96" customHeight="1">
      <c r="A134" s="38"/>
      <c r="B134" s="59"/>
      <c r="C134" s="60"/>
      <c r="D134" s="60"/>
      <c r="E134" s="60"/>
      <c r="F134" s="60"/>
      <c r="G134" s="60"/>
      <c r="H134" s="60"/>
      <c r="I134" s="60"/>
      <c r="J134" s="60"/>
      <c r="K134" s="60"/>
      <c r="L134" s="44"/>
      <c r="M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</sheetData>
  <sheetProtection sheet="1" autoFilter="0" formatColumns="0" formatRows="0" objects="1" scenarios="1" spinCount="100000" saltValue="YF88jgUDrX4D5lQlqkNnEqcPX/MF2uOix0BIZ8gJDfR8J/AmkxOtNmBKF1E1S9PU9SZodByslp2Nx5OSNN70Sg==" hashValue="6ThyPrmS71itAyFNuVooY1gFMoJS4dXJ0D23DXEPv/3yt7e6a1fX05SqqX+d+NNG9HAAjsuZt+OxkmSb6NOzCA==" algorithmName="SHA-512" password="CC35"/>
  <autoFilter ref="C84:K133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85</v>
      </c>
    </row>
    <row r="4" hidden="1" s="1" customFormat="1" ht="24.96" customHeight="1">
      <c r="B4" s="19"/>
      <c r="D4" s="130" t="s">
        <v>92</v>
      </c>
      <c r="L4" s="19"/>
      <c r="M4" s="131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2" t="s">
        <v>16</v>
      </c>
      <c r="L6" s="19"/>
    </row>
    <row r="7" hidden="1" s="1" customFormat="1" ht="16.5" customHeight="1">
      <c r="B7" s="19"/>
      <c r="E7" s="133" t="str">
        <f>'Rekapitulace stavby'!K6</f>
        <v>Polní cesty HPC 1 a VPC 12 v k.ú. Michalovice u Velkých Žernosek_R1</v>
      </c>
      <c r="F7" s="132"/>
      <c r="G7" s="132"/>
      <c r="H7" s="132"/>
      <c r="L7" s="19"/>
    </row>
    <row r="8" hidden="1" s="2" customFormat="1" ht="12" customHeight="1">
      <c r="A8" s="38"/>
      <c r="B8" s="44"/>
      <c r="C8" s="38"/>
      <c r="D8" s="132" t="s">
        <v>93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264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21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stavby'!AN8</f>
        <v>15. 1. 2021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21.84" customHeight="1">
      <c r="A13" s="38"/>
      <c r="B13" s="44"/>
      <c r="C13" s="38"/>
      <c r="D13" s="138" t="s">
        <v>26</v>
      </c>
      <c r="E13" s="38"/>
      <c r="F13" s="139" t="s">
        <v>27</v>
      </c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28</v>
      </c>
      <c r="E14" s="38"/>
      <c r="F14" s="38"/>
      <c r="G14" s="38"/>
      <c r="H14" s="38"/>
      <c r="I14" s="132" t="s">
        <v>29</v>
      </c>
      <c r="J14" s="136" t="s">
        <v>30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31</v>
      </c>
      <c r="F15" s="38"/>
      <c r="G15" s="38"/>
      <c r="H15" s="38"/>
      <c r="I15" s="132" t="s">
        <v>32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33</v>
      </c>
      <c r="E17" s="38"/>
      <c r="F17" s="38"/>
      <c r="G17" s="38"/>
      <c r="H17" s="38"/>
      <c r="I17" s="132" t="s">
        <v>29</v>
      </c>
      <c r="J17" s="32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2" t="str">
        <f>'Rekapitulace stavby'!E14</f>
        <v>Vyplň údaj</v>
      </c>
      <c r="F18" s="136"/>
      <c r="G18" s="136"/>
      <c r="H18" s="136"/>
      <c r="I18" s="132" t="s">
        <v>32</v>
      </c>
      <c r="J18" s="32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35</v>
      </c>
      <c r="E20" s="38"/>
      <c r="F20" s="38"/>
      <c r="G20" s="38"/>
      <c r="H20" s="38"/>
      <c r="I20" s="132" t="s">
        <v>29</v>
      </c>
      <c r="J20" s="136" t="s">
        <v>30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36</v>
      </c>
      <c r="F21" s="38"/>
      <c r="G21" s="38"/>
      <c r="H21" s="38"/>
      <c r="I21" s="132" t="s">
        <v>32</v>
      </c>
      <c r="J21" s="136" t="s">
        <v>30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29</v>
      </c>
      <c r="J23" s="136" t="s">
        <v>30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39</v>
      </c>
      <c r="F24" s="38"/>
      <c r="G24" s="38"/>
      <c r="H24" s="38"/>
      <c r="I24" s="132" t="s">
        <v>32</v>
      </c>
      <c r="J24" s="136" t="s">
        <v>30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0"/>
      <c r="B27" s="141"/>
      <c r="C27" s="140"/>
      <c r="D27" s="140"/>
      <c r="E27" s="142" t="s">
        <v>30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4"/>
      <c r="E29" s="144"/>
      <c r="F29" s="144"/>
      <c r="G29" s="144"/>
      <c r="H29" s="144"/>
      <c r="I29" s="144"/>
      <c r="J29" s="144"/>
      <c r="K29" s="144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5" t="s">
        <v>42</v>
      </c>
      <c r="E30" s="38"/>
      <c r="F30" s="38"/>
      <c r="G30" s="38"/>
      <c r="H30" s="38"/>
      <c r="I30" s="38"/>
      <c r="J30" s="146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4"/>
      <c r="E31" s="144"/>
      <c r="F31" s="144"/>
      <c r="G31" s="144"/>
      <c r="H31" s="144"/>
      <c r="I31" s="144"/>
      <c r="J31" s="144"/>
      <c r="K31" s="144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7" t="s">
        <v>44</v>
      </c>
      <c r="G32" s="38"/>
      <c r="H32" s="38"/>
      <c r="I32" s="147" t="s">
        <v>43</v>
      </c>
      <c r="J32" s="147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8" t="s">
        <v>46</v>
      </c>
      <c r="E33" s="132" t="s">
        <v>47</v>
      </c>
      <c r="F33" s="149">
        <f>ROUND((SUM(BE83:BE110)),  2)</f>
        <v>0</v>
      </c>
      <c r="G33" s="38"/>
      <c r="H33" s="38"/>
      <c r="I33" s="150">
        <v>0.20999999999999999</v>
      </c>
      <c r="J33" s="149">
        <f>ROUND(((SUM(BE83:BE110))*I33),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48</v>
      </c>
      <c r="F34" s="149">
        <f>ROUND((SUM(BF83:BF110)),  2)</f>
        <v>0</v>
      </c>
      <c r="G34" s="38"/>
      <c r="H34" s="38"/>
      <c r="I34" s="150">
        <v>0.14999999999999999</v>
      </c>
      <c r="J34" s="149">
        <f>ROUND(((SUM(BF83:BF110))*I34),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9">
        <f>ROUND((SUM(BG83:BG110)),  2)</f>
        <v>0</v>
      </c>
      <c r="G35" s="38"/>
      <c r="H35" s="38"/>
      <c r="I35" s="150">
        <v>0.20999999999999999</v>
      </c>
      <c r="J35" s="149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9">
        <f>ROUND((SUM(BH83:BH110)),  2)</f>
        <v>0</v>
      </c>
      <c r="G36" s="38"/>
      <c r="H36" s="38"/>
      <c r="I36" s="150">
        <v>0.14999999999999999</v>
      </c>
      <c r="J36" s="149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9">
        <f>ROUND((SUM(BI83:BI110)),  2)</f>
        <v>0</v>
      </c>
      <c r="G37" s="38"/>
      <c r="H37" s="38"/>
      <c r="I37" s="150">
        <v>0</v>
      </c>
      <c r="J37" s="149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2" t="s">
        <v>95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1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2" t="str">
        <f>E7</f>
        <v>Polní cesty HPC 1 a VPC 12 v k.ú. Michalovice u Velkých Žernosek_R1</v>
      </c>
      <c r="F48" s="31"/>
      <c r="G48" s="31"/>
      <c r="H48" s="31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1" t="s">
        <v>93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2 - Polní cesta VPC 12 dl. 200,0 m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1" t="s">
        <v>22</v>
      </c>
      <c r="D52" s="40"/>
      <c r="E52" s="40"/>
      <c r="F52" s="26" t="str">
        <f>F12</f>
        <v xml:space="preserve"> </v>
      </c>
      <c r="G52" s="40"/>
      <c r="H52" s="40"/>
      <c r="I52" s="31" t="s">
        <v>24</v>
      </c>
      <c r="J52" s="72" t="str">
        <f>IF(J12="","",J12)</f>
        <v>15. 1. 2021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1" t="s">
        <v>28</v>
      </c>
      <c r="D54" s="40"/>
      <c r="E54" s="40"/>
      <c r="F54" s="26" t="str">
        <f>E15</f>
        <v>ČR-SPÚ, KPÚ pro Ústecký kraj, pobočka Litoměřice</v>
      </c>
      <c r="G54" s="40"/>
      <c r="H54" s="40"/>
      <c r="I54" s="31" t="s">
        <v>35</v>
      </c>
      <c r="J54" s="36" t="str">
        <f>E21</f>
        <v>B-PROJEKTY Teplice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1" t="s">
        <v>33</v>
      </c>
      <c r="D55" s="40"/>
      <c r="E55" s="40"/>
      <c r="F55" s="26" t="str">
        <f>IF(E18="","",E18)</f>
        <v>Vyplň údaj</v>
      </c>
      <c r="G55" s="40"/>
      <c r="H55" s="40"/>
      <c r="I55" s="31" t="s">
        <v>38</v>
      </c>
      <c r="J55" s="36" t="str">
        <f>E24</f>
        <v>Ladislav Marek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6" t="s">
        <v>74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6" t="s">
        <v>98</v>
      </c>
    </row>
    <row r="60" s="9" customFormat="1" ht="24.96" customHeight="1">
      <c r="A60" s="9"/>
      <c r="B60" s="167"/>
      <c r="C60" s="168"/>
      <c r="D60" s="169" t="s">
        <v>99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100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101</v>
      </c>
      <c r="E62" s="176"/>
      <c r="F62" s="176"/>
      <c r="G62" s="176"/>
      <c r="H62" s="176"/>
      <c r="I62" s="176"/>
      <c r="J62" s="177">
        <f>J98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103</v>
      </c>
      <c r="E63" s="176"/>
      <c r="F63" s="176"/>
      <c r="G63" s="176"/>
      <c r="H63" s="176"/>
      <c r="I63" s="176"/>
      <c r="J63" s="177">
        <f>J109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2" t="s">
        <v>105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1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2" t="str">
        <f>E7</f>
        <v>Polní cesty HPC 1 a VPC 12 v k.ú. Michalovice u Velkých Žernosek_R1</v>
      </c>
      <c r="F73" s="31"/>
      <c r="G73" s="31"/>
      <c r="H73" s="31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1" t="s">
        <v>93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2 - Polní cesta VPC 12 dl. 200,0 m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1" t="s">
        <v>22</v>
      </c>
      <c r="D77" s="40"/>
      <c r="E77" s="40"/>
      <c r="F77" s="26" t="str">
        <f>F12</f>
        <v xml:space="preserve"> </v>
      </c>
      <c r="G77" s="40"/>
      <c r="H77" s="40"/>
      <c r="I77" s="31" t="s">
        <v>24</v>
      </c>
      <c r="J77" s="72" t="str">
        <f>IF(J12="","",J12)</f>
        <v>15. 1. 2021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1" t="s">
        <v>28</v>
      </c>
      <c r="D79" s="40"/>
      <c r="E79" s="40"/>
      <c r="F79" s="26" t="str">
        <f>E15</f>
        <v>ČR-SPÚ, KPÚ pro Ústecký kraj, pobočka Litoměřice</v>
      </c>
      <c r="G79" s="40"/>
      <c r="H79" s="40"/>
      <c r="I79" s="31" t="s">
        <v>35</v>
      </c>
      <c r="J79" s="36" t="str">
        <f>E21</f>
        <v>B-PROJEKTY Teplice s.r.o.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1" t="s">
        <v>33</v>
      </c>
      <c r="D80" s="40"/>
      <c r="E80" s="40"/>
      <c r="F80" s="26" t="str">
        <f>IF(E18="","",E18)</f>
        <v>Vyplň údaj</v>
      </c>
      <c r="G80" s="40"/>
      <c r="H80" s="40"/>
      <c r="I80" s="31" t="s">
        <v>38</v>
      </c>
      <c r="J80" s="36" t="str">
        <f>E24</f>
        <v>Ladislav Marek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9"/>
      <c r="B82" s="180"/>
      <c r="C82" s="181" t="s">
        <v>106</v>
      </c>
      <c r="D82" s="182" t="s">
        <v>61</v>
      </c>
      <c r="E82" s="182" t="s">
        <v>57</v>
      </c>
      <c r="F82" s="182" t="s">
        <v>58</v>
      </c>
      <c r="G82" s="182" t="s">
        <v>107</v>
      </c>
      <c r="H82" s="182" t="s">
        <v>108</v>
      </c>
      <c r="I82" s="182" t="s">
        <v>109</v>
      </c>
      <c r="J82" s="182" t="s">
        <v>97</v>
      </c>
      <c r="K82" s="183" t="s">
        <v>110</v>
      </c>
      <c r="L82" s="184"/>
      <c r="M82" s="92" t="s">
        <v>30</v>
      </c>
      <c r="N82" s="93" t="s">
        <v>46</v>
      </c>
      <c r="O82" s="93" t="s">
        <v>111</v>
      </c>
      <c r="P82" s="93" t="s">
        <v>112</v>
      </c>
      <c r="Q82" s="93" t="s">
        <v>113</v>
      </c>
      <c r="R82" s="93" t="s">
        <v>114</v>
      </c>
      <c r="S82" s="93" t="s">
        <v>115</v>
      </c>
      <c r="T82" s="94" t="s">
        <v>116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38"/>
      <c r="B83" s="39"/>
      <c r="C83" s="99" t="s">
        <v>117</v>
      </c>
      <c r="D83" s="40"/>
      <c r="E83" s="40"/>
      <c r="F83" s="40"/>
      <c r="G83" s="40"/>
      <c r="H83" s="40"/>
      <c r="I83" s="40"/>
      <c r="J83" s="185">
        <f>BK83</f>
        <v>0</v>
      </c>
      <c r="K83" s="40"/>
      <c r="L83" s="44"/>
      <c r="M83" s="95"/>
      <c r="N83" s="186"/>
      <c r="O83" s="96"/>
      <c r="P83" s="187">
        <f>P84</f>
        <v>0</v>
      </c>
      <c r="Q83" s="96"/>
      <c r="R83" s="187">
        <f>R84</f>
        <v>653.47140000000002</v>
      </c>
      <c r="S83" s="96"/>
      <c r="T83" s="188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6" t="s">
        <v>75</v>
      </c>
      <c r="AU83" s="16" t="s">
        <v>98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75</v>
      </c>
      <c r="E84" s="193" t="s">
        <v>118</v>
      </c>
      <c r="F84" s="193" t="s">
        <v>119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P85+P98+P109</f>
        <v>0</v>
      </c>
      <c r="Q84" s="198"/>
      <c r="R84" s="199">
        <f>R85+R98+R109</f>
        <v>653.47140000000002</v>
      </c>
      <c r="S84" s="198"/>
      <c r="T84" s="200">
        <f>T85+T98+T109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81</v>
      </c>
      <c r="AT84" s="202" t="s">
        <v>75</v>
      </c>
      <c r="AU84" s="202" t="s">
        <v>76</v>
      </c>
      <c r="AY84" s="201" t="s">
        <v>120</v>
      </c>
      <c r="BK84" s="203">
        <f>BK85+BK98+BK109</f>
        <v>0</v>
      </c>
    </row>
    <row r="85" s="12" customFormat="1" ht="22.8" customHeight="1">
      <c r="A85" s="12"/>
      <c r="B85" s="190"/>
      <c r="C85" s="191"/>
      <c r="D85" s="192" t="s">
        <v>75</v>
      </c>
      <c r="E85" s="204" t="s">
        <v>81</v>
      </c>
      <c r="F85" s="204" t="s">
        <v>121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SUM(P86:P97)</f>
        <v>0</v>
      </c>
      <c r="Q85" s="198"/>
      <c r="R85" s="199">
        <f>SUM(R86:R97)</f>
        <v>0</v>
      </c>
      <c r="S85" s="198"/>
      <c r="T85" s="200">
        <f>SUM(T86:T97)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81</v>
      </c>
      <c r="AT85" s="202" t="s">
        <v>75</v>
      </c>
      <c r="AU85" s="202" t="s">
        <v>81</v>
      </c>
      <c r="AY85" s="201" t="s">
        <v>120</v>
      </c>
      <c r="BK85" s="203">
        <f>SUM(BK86:BK97)</f>
        <v>0</v>
      </c>
    </row>
    <row r="86" s="2" customFormat="1">
      <c r="A86" s="38"/>
      <c r="B86" s="39"/>
      <c r="C86" s="206" t="s">
        <v>81</v>
      </c>
      <c r="D86" s="206" t="s">
        <v>122</v>
      </c>
      <c r="E86" s="207" t="s">
        <v>265</v>
      </c>
      <c r="F86" s="208" t="s">
        <v>266</v>
      </c>
      <c r="G86" s="209" t="s">
        <v>148</v>
      </c>
      <c r="H86" s="210">
        <v>178</v>
      </c>
      <c r="I86" s="211"/>
      <c r="J86" s="212">
        <f>ROUND(I86*H86,2)</f>
        <v>0</v>
      </c>
      <c r="K86" s="208" t="s">
        <v>126</v>
      </c>
      <c r="L86" s="44"/>
      <c r="M86" s="213" t="s">
        <v>30</v>
      </c>
      <c r="N86" s="214" t="s">
        <v>47</v>
      </c>
      <c r="O86" s="84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7" t="s">
        <v>248</v>
      </c>
      <c r="AT86" s="217" t="s">
        <v>122</v>
      </c>
      <c r="AU86" s="217" t="s">
        <v>85</v>
      </c>
      <c r="AY86" s="16" t="s">
        <v>120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6" t="s">
        <v>81</v>
      </c>
      <c r="BK86" s="218">
        <f>ROUND(I86*H86,2)</f>
        <v>0</v>
      </c>
      <c r="BL86" s="16" t="s">
        <v>248</v>
      </c>
      <c r="BM86" s="217" t="s">
        <v>267</v>
      </c>
    </row>
    <row r="87" s="2" customFormat="1" ht="16.5" customHeight="1">
      <c r="A87" s="38"/>
      <c r="B87" s="39"/>
      <c r="C87" s="206" t="s">
        <v>85</v>
      </c>
      <c r="D87" s="206" t="s">
        <v>122</v>
      </c>
      <c r="E87" s="207" t="s">
        <v>268</v>
      </c>
      <c r="F87" s="208" t="s">
        <v>269</v>
      </c>
      <c r="G87" s="209" t="s">
        <v>148</v>
      </c>
      <c r="H87" s="210">
        <v>5.3399999999999999</v>
      </c>
      <c r="I87" s="211"/>
      <c r="J87" s="212">
        <f>ROUND(I87*H87,2)</f>
        <v>0</v>
      </c>
      <c r="K87" s="208" t="s">
        <v>126</v>
      </c>
      <c r="L87" s="44"/>
      <c r="M87" s="213" t="s">
        <v>30</v>
      </c>
      <c r="N87" s="214" t="s">
        <v>47</v>
      </c>
      <c r="O87" s="84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7" t="s">
        <v>127</v>
      </c>
      <c r="AT87" s="217" t="s">
        <v>122</v>
      </c>
      <c r="AU87" s="217" t="s">
        <v>85</v>
      </c>
      <c r="AY87" s="16" t="s">
        <v>120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6" t="s">
        <v>81</v>
      </c>
      <c r="BK87" s="218">
        <f>ROUND(I87*H87,2)</f>
        <v>0</v>
      </c>
      <c r="BL87" s="16" t="s">
        <v>127</v>
      </c>
      <c r="BM87" s="217" t="s">
        <v>270</v>
      </c>
    </row>
    <row r="88" s="2" customFormat="1" ht="21.75" customHeight="1">
      <c r="A88" s="38"/>
      <c r="B88" s="39"/>
      <c r="C88" s="206" t="s">
        <v>88</v>
      </c>
      <c r="D88" s="206" t="s">
        <v>122</v>
      </c>
      <c r="E88" s="207" t="s">
        <v>123</v>
      </c>
      <c r="F88" s="208" t="s">
        <v>124</v>
      </c>
      <c r="G88" s="209" t="s">
        <v>125</v>
      </c>
      <c r="H88" s="210">
        <v>289.5</v>
      </c>
      <c r="I88" s="211"/>
      <c r="J88" s="212">
        <f>ROUND(I88*H88,2)</f>
        <v>0</v>
      </c>
      <c r="K88" s="208" t="s">
        <v>126</v>
      </c>
      <c r="L88" s="44"/>
      <c r="M88" s="213" t="s">
        <v>30</v>
      </c>
      <c r="N88" s="214" t="s">
        <v>47</v>
      </c>
      <c r="O88" s="84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127</v>
      </c>
      <c r="AT88" s="217" t="s">
        <v>122</v>
      </c>
      <c r="AU88" s="217" t="s">
        <v>85</v>
      </c>
      <c r="AY88" s="16" t="s">
        <v>120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6" t="s">
        <v>81</v>
      </c>
      <c r="BK88" s="218">
        <f>ROUND(I88*H88,2)</f>
        <v>0</v>
      </c>
      <c r="BL88" s="16" t="s">
        <v>127</v>
      </c>
      <c r="BM88" s="217" t="s">
        <v>271</v>
      </c>
    </row>
    <row r="89" s="2" customFormat="1">
      <c r="A89" s="38"/>
      <c r="B89" s="39"/>
      <c r="C89" s="206" t="s">
        <v>127</v>
      </c>
      <c r="D89" s="206" t="s">
        <v>122</v>
      </c>
      <c r="E89" s="207" t="s">
        <v>129</v>
      </c>
      <c r="F89" s="208" t="s">
        <v>130</v>
      </c>
      <c r="G89" s="209" t="s">
        <v>125</v>
      </c>
      <c r="H89" s="210">
        <v>289.5</v>
      </c>
      <c r="I89" s="211"/>
      <c r="J89" s="212">
        <f>ROUND(I89*H89,2)</f>
        <v>0</v>
      </c>
      <c r="K89" s="208" t="s">
        <v>126</v>
      </c>
      <c r="L89" s="44"/>
      <c r="M89" s="213" t="s">
        <v>30</v>
      </c>
      <c r="N89" s="214" t="s">
        <v>47</v>
      </c>
      <c r="O89" s="84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127</v>
      </c>
      <c r="AT89" s="217" t="s">
        <v>122</v>
      </c>
      <c r="AU89" s="217" t="s">
        <v>85</v>
      </c>
      <c r="AY89" s="16" t="s">
        <v>120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6" t="s">
        <v>81</v>
      </c>
      <c r="BK89" s="218">
        <f>ROUND(I89*H89,2)</f>
        <v>0</v>
      </c>
      <c r="BL89" s="16" t="s">
        <v>127</v>
      </c>
      <c r="BM89" s="217" t="s">
        <v>272</v>
      </c>
    </row>
    <row r="90" s="2" customFormat="1">
      <c r="A90" s="38"/>
      <c r="B90" s="39"/>
      <c r="C90" s="206" t="s">
        <v>145</v>
      </c>
      <c r="D90" s="206" t="s">
        <v>122</v>
      </c>
      <c r="E90" s="207" t="s">
        <v>132</v>
      </c>
      <c r="F90" s="208" t="s">
        <v>133</v>
      </c>
      <c r="G90" s="209" t="s">
        <v>125</v>
      </c>
      <c r="H90" s="210">
        <v>1447.5</v>
      </c>
      <c r="I90" s="211"/>
      <c r="J90" s="212">
        <f>ROUND(I90*H90,2)</f>
        <v>0</v>
      </c>
      <c r="K90" s="208" t="s">
        <v>126</v>
      </c>
      <c r="L90" s="44"/>
      <c r="M90" s="213" t="s">
        <v>30</v>
      </c>
      <c r="N90" s="214" t="s">
        <v>47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127</v>
      </c>
      <c r="AT90" s="217" t="s">
        <v>122</v>
      </c>
      <c r="AU90" s="217" t="s">
        <v>85</v>
      </c>
      <c r="AY90" s="16" t="s">
        <v>120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6" t="s">
        <v>81</v>
      </c>
      <c r="BK90" s="218">
        <f>ROUND(I90*H90,2)</f>
        <v>0</v>
      </c>
      <c r="BL90" s="16" t="s">
        <v>127</v>
      </c>
      <c r="BM90" s="217" t="s">
        <v>273</v>
      </c>
    </row>
    <row r="91" s="13" customFormat="1">
      <c r="A91" s="13"/>
      <c r="B91" s="219"/>
      <c r="C91" s="220"/>
      <c r="D91" s="221" t="s">
        <v>135</v>
      </c>
      <c r="E91" s="222" t="s">
        <v>30</v>
      </c>
      <c r="F91" s="223" t="s">
        <v>274</v>
      </c>
      <c r="G91" s="220"/>
      <c r="H91" s="224">
        <v>1447.5</v>
      </c>
      <c r="I91" s="225"/>
      <c r="J91" s="220"/>
      <c r="K91" s="220"/>
      <c r="L91" s="226"/>
      <c r="M91" s="227"/>
      <c r="N91" s="228"/>
      <c r="O91" s="228"/>
      <c r="P91" s="228"/>
      <c r="Q91" s="228"/>
      <c r="R91" s="228"/>
      <c r="S91" s="228"/>
      <c r="T91" s="229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0" t="s">
        <v>135</v>
      </c>
      <c r="AU91" s="230" t="s">
        <v>85</v>
      </c>
      <c r="AV91" s="13" t="s">
        <v>85</v>
      </c>
      <c r="AW91" s="13" t="s">
        <v>37</v>
      </c>
      <c r="AX91" s="13" t="s">
        <v>81</v>
      </c>
      <c r="AY91" s="230" t="s">
        <v>120</v>
      </c>
    </row>
    <row r="92" s="2" customFormat="1">
      <c r="A92" s="38"/>
      <c r="B92" s="39"/>
      <c r="C92" s="206" t="s">
        <v>153</v>
      </c>
      <c r="D92" s="206" t="s">
        <v>122</v>
      </c>
      <c r="E92" s="207" t="s">
        <v>138</v>
      </c>
      <c r="F92" s="208" t="s">
        <v>139</v>
      </c>
      <c r="G92" s="209" t="s">
        <v>140</v>
      </c>
      <c r="H92" s="210">
        <v>492.14999999999998</v>
      </c>
      <c r="I92" s="211"/>
      <c r="J92" s="212">
        <f>ROUND(I92*H92,2)</f>
        <v>0</v>
      </c>
      <c r="K92" s="208" t="s">
        <v>126</v>
      </c>
      <c r="L92" s="44"/>
      <c r="M92" s="213" t="s">
        <v>30</v>
      </c>
      <c r="N92" s="214" t="s">
        <v>47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127</v>
      </c>
      <c r="AT92" s="217" t="s">
        <v>122</v>
      </c>
      <c r="AU92" s="217" t="s">
        <v>85</v>
      </c>
      <c r="AY92" s="16" t="s">
        <v>120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6" t="s">
        <v>81</v>
      </c>
      <c r="BK92" s="218">
        <f>ROUND(I92*H92,2)</f>
        <v>0</v>
      </c>
      <c r="BL92" s="16" t="s">
        <v>127</v>
      </c>
      <c r="BM92" s="217" t="s">
        <v>275</v>
      </c>
    </row>
    <row r="93" s="2" customFormat="1">
      <c r="A93" s="38"/>
      <c r="B93" s="39"/>
      <c r="C93" s="40"/>
      <c r="D93" s="221" t="s">
        <v>142</v>
      </c>
      <c r="E93" s="40"/>
      <c r="F93" s="231" t="s">
        <v>143</v>
      </c>
      <c r="G93" s="40"/>
      <c r="H93" s="40"/>
      <c r="I93" s="232"/>
      <c r="J93" s="40"/>
      <c r="K93" s="40"/>
      <c r="L93" s="44"/>
      <c r="M93" s="233"/>
      <c r="N93" s="234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6" t="s">
        <v>142</v>
      </c>
      <c r="AU93" s="16" t="s">
        <v>85</v>
      </c>
    </row>
    <row r="94" s="13" customFormat="1">
      <c r="A94" s="13"/>
      <c r="B94" s="219"/>
      <c r="C94" s="220"/>
      <c r="D94" s="221" t="s">
        <v>135</v>
      </c>
      <c r="E94" s="222" t="s">
        <v>30</v>
      </c>
      <c r="F94" s="223" t="s">
        <v>276</v>
      </c>
      <c r="G94" s="220"/>
      <c r="H94" s="224">
        <v>492.14999999999998</v>
      </c>
      <c r="I94" s="225"/>
      <c r="J94" s="220"/>
      <c r="K94" s="220"/>
      <c r="L94" s="226"/>
      <c r="M94" s="227"/>
      <c r="N94" s="228"/>
      <c r="O94" s="228"/>
      <c r="P94" s="228"/>
      <c r="Q94" s="228"/>
      <c r="R94" s="228"/>
      <c r="S94" s="228"/>
      <c r="T94" s="22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0" t="s">
        <v>135</v>
      </c>
      <c r="AU94" s="230" t="s">
        <v>85</v>
      </c>
      <c r="AV94" s="13" t="s">
        <v>85</v>
      </c>
      <c r="AW94" s="13" t="s">
        <v>37</v>
      </c>
      <c r="AX94" s="13" t="s">
        <v>81</v>
      </c>
      <c r="AY94" s="230" t="s">
        <v>120</v>
      </c>
    </row>
    <row r="95" s="2" customFormat="1" ht="21.75" customHeight="1">
      <c r="A95" s="38"/>
      <c r="B95" s="39"/>
      <c r="C95" s="206" t="s">
        <v>161</v>
      </c>
      <c r="D95" s="206" t="s">
        <v>122</v>
      </c>
      <c r="E95" s="207" t="s">
        <v>162</v>
      </c>
      <c r="F95" s="208" t="s">
        <v>163</v>
      </c>
      <c r="G95" s="209" t="s">
        <v>148</v>
      </c>
      <c r="H95" s="210">
        <v>710.79999999999995</v>
      </c>
      <c r="I95" s="211"/>
      <c r="J95" s="212">
        <f>ROUND(I95*H95,2)</f>
        <v>0</v>
      </c>
      <c r="K95" s="208" t="s">
        <v>126</v>
      </c>
      <c r="L95" s="44"/>
      <c r="M95" s="213" t="s">
        <v>30</v>
      </c>
      <c r="N95" s="214" t="s">
        <v>47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127</v>
      </c>
      <c r="AT95" s="217" t="s">
        <v>122</v>
      </c>
      <c r="AU95" s="217" t="s">
        <v>85</v>
      </c>
      <c r="AY95" s="16" t="s">
        <v>120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6" t="s">
        <v>81</v>
      </c>
      <c r="BK95" s="218">
        <f>ROUND(I95*H95,2)</f>
        <v>0</v>
      </c>
      <c r="BL95" s="16" t="s">
        <v>127</v>
      </c>
      <c r="BM95" s="217" t="s">
        <v>277</v>
      </c>
    </row>
    <row r="96" s="2" customFormat="1">
      <c r="A96" s="38"/>
      <c r="B96" s="39"/>
      <c r="C96" s="206" t="s">
        <v>158</v>
      </c>
      <c r="D96" s="206" t="s">
        <v>122</v>
      </c>
      <c r="E96" s="207" t="s">
        <v>165</v>
      </c>
      <c r="F96" s="208" t="s">
        <v>166</v>
      </c>
      <c r="G96" s="209" t="s">
        <v>148</v>
      </c>
      <c r="H96" s="210">
        <v>20.5</v>
      </c>
      <c r="I96" s="211"/>
      <c r="J96" s="212">
        <f>ROUND(I96*H96,2)</f>
        <v>0</v>
      </c>
      <c r="K96" s="208" t="s">
        <v>126</v>
      </c>
      <c r="L96" s="44"/>
      <c r="M96" s="213" t="s">
        <v>30</v>
      </c>
      <c r="N96" s="214" t="s">
        <v>47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127</v>
      </c>
      <c r="AT96" s="217" t="s">
        <v>122</v>
      </c>
      <c r="AU96" s="217" t="s">
        <v>85</v>
      </c>
      <c r="AY96" s="16" t="s">
        <v>120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6" t="s">
        <v>81</v>
      </c>
      <c r="BK96" s="218">
        <f>ROUND(I96*H96,2)</f>
        <v>0</v>
      </c>
      <c r="BL96" s="16" t="s">
        <v>127</v>
      </c>
      <c r="BM96" s="217" t="s">
        <v>278</v>
      </c>
    </row>
    <row r="97" s="2" customFormat="1">
      <c r="A97" s="38"/>
      <c r="B97" s="39"/>
      <c r="C97" s="206" t="s">
        <v>168</v>
      </c>
      <c r="D97" s="206" t="s">
        <v>122</v>
      </c>
      <c r="E97" s="207" t="s">
        <v>169</v>
      </c>
      <c r="F97" s="208" t="s">
        <v>170</v>
      </c>
      <c r="G97" s="209" t="s">
        <v>148</v>
      </c>
      <c r="H97" s="210">
        <v>58.100000000000001</v>
      </c>
      <c r="I97" s="211"/>
      <c r="J97" s="212">
        <f>ROUND(I97*H97,2)</f>
        <v>0</v>
      </c>
      <c r="K97" s="208" t="s">
        <v>126</v>
      </c>
      <c r="L97" s="44"/>
      <c r="M97" s="213" t="s">
        <v>30</v>
      </c>
      <c r="N97" s="214" t="s">
        <v>47</v>
      </c>
      <c r="O97" s="8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127</v>
      </c>
      <c r="AT97" s="217" t="s">
        <v>122</v>
      </c>
      <c r="AU97" s="217" t="s">
        <v>85</v>
      </c>
      <c r="AY97" s="16" t="s">
        <v>120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6" t="s">
        <v>81</v>
      </c>
      <c r="BK97" s="218">
        <f>ROUND(I97*H97,2)</f>
        <v>0</v>
      </c>
      <c r="BL97" s="16" t="s">
        <v>127</v>
      </c>
      <c r="BM97" s="217" t="s">
        <v>279</v>
      </c>
    </row>
    <row r="98" s="12" customFormat="1" ht="22.8" customHeight="1">
      <c r="A98" s="12"/>
      <c r="B98" s="190"/>
      <c r="C98" s="191"/>
      <c r="D98" s="192" t="s">
        <v>75</v>
      </c>
      <c r="E98" s="204" t="s">
        <v>145</v>
      </c>
      <c r="F98" s="204" t="s">
        <v>181</v>
      </c>
      <c r="G98" s="191"/>
      <c r="H98" s="191"/>
      <c r="I98" s="194"/>
      <c r="J98" s="205">
        <f>BK98</f>
        <v>0</v>
      </c>
      <c r="K98" s="191"/>
      <c r="L98" s="196"/>
      <c r="M98" s="197"/>
      <c r="N98" s="198"/>
      <c r="O98" s="198"/>
      <c r="P98" s="199">
        <f>SUM(P99:P108)</f>
        <v>0</v>
      </c>
      <c r="Q98" s="198"/>
      <c r="R98" s="199">
        <f>SUM(R99:R108)</f>
        <v>653.47140000000002</v>
      </c>
      <c r="S98" s="198"/>
      <c r="T98" s="200">
        <f>SUM(T99:T108)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81</v>
      </c>
      <c r="AT98" s="202" t="s">
        <v>75</v>
      </c>
      <c r="AU98" s="202" t="s">
        <v>81</v>
      </c>
      <c r="AY98" s="201" t="s">
        <v>120</v>
      </c>
      <c r="BK98" s="203">
        <f>SUM(BK99:BK108)</f>
        <v>0</v>
      </c>
    </row>
    <row r="99" s="2" customFormat="1" ht="21.75" customHeight="1">
      <c r="A99" s="38"/>
      <c r="B99" s="39"/>
      <c r="C99" s="206" t="s">
        <v>172</v>
      </c>
      <c r="D99" s="206" t="s">
        <v>122</v>
      </c>
      <c r="E99" s="207" t="s">
        <v>280</v>
      </c>
      <c r="F99" s="208" t="s">
        <v>281</v>
      </c>
      <c r="G99" s="209" t="s">
        <v>148</v>
      </c>
      <c r="H99" s="210">
        <v>640</v>
      </c>
      <c r="I99" s="211"/>
      <c r="J99" s="212">
        <f>ROUND(I99*H99,2)</f>
        <v>0</v>
      </c>
      <c r="K99" s="208" t="s">
        <v>126</v>
      </c>
      <c r="L99" s="44"/>
      <c r="M99" s="213" t="s">
        <v>30</v>
      </c>
      <c r="N99" s="214" t="s">
        <v>47</v>
      </c>
      <c r="O99" s="84"/>
      <c r="P99" s="215">
        <f>O99*H99</f>
        <v>0</v>
      </c>
      <c r="Q99" s="215">
        <v>0.38625999999999999</v>
      </c>
      <c r="R99" s="215">
        <f>Q99*H99</f>
        <v>247.2064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127</v>
      </c>
      <c r="AT99" s="217" t="s">
        <v>122</v>
      </c>
      <c r="AU99" s="217" t="s">
        <v>85</v>
      </c>
      <c r="AY99" s="16" t="s">
        <v>120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6" t="s">
        <v>81</v>
      </c>
      <c r="BK99" s="218">
        <f>ROUND(I99*H99,2)</f>
        <v>0</v>
      </c>
      <c r="BL99" s="16" t="s">
        <v>127</v>
      </c>
      <c r="BM99" s="217" t="s">
        <v>282</v>
      </c>
    </row>
    <row r="100" s="13" customFormat="1">
      <c r="A100" s="13"/>
      <c r="B100" s="219"/>
      <c r="C100" s="220"/>
      <c r="D100" s="221" t="s">
        <v>135</v>
      </c>
      <c r="E100" s="222" t="s">
        <v>30</v>
      </c>
      <c r="F100" s="223" t="s">
        <v>283</v>
      </c>
      <c r="G100" s="220"/>
      <c r="H100" s="224">
        <v>640</v>
      </c>
      <c r="I100" s="225"/>
      <c r="J100" s="220"/>
      <c r="K100" s="220"/>
      <c r="L100" s="226"/>
      <c r="M100" s="227"/>
      <c r="N100" s="228"/>
      <c r="O100" s="228"/>
      <c r="P100" s="228"/>
      <c r="Q100" s="228"/>
      <c r="R100" s="228"/>
      <c r="S100" s="228"/>
      <c r="T100" s="22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0" t="s">
        <v>135</v>
      </c>
      <c r="AU100" s="230" t="s">
        <v>85</v>
      </c>
      <c r="AV100" s="13" t="s">
        <v>85</v>
      </c>
      <c r="AW100" s="13" t="s">
        <v>37</v>
      </c>
      <c r="AX100" s="13" t="s">
        <v>81</v>
      </c>
      <c r="AY100" s="230" t="s">
        <v>120</v>
      </c>
    </row>
    <row r="101" s="2" customFormat="1" ht="16.5" customHeight="1">
      <c r="A101" s="38"/>
      <c r="B101" s="39"/>
      <c r="C101" s="206" t="s">
        <v>176</v>
      </c>
      <c r="D101" s="206" t="s">
        <v>122</v>
      </c>
      <c r="E101" s="207" t="s">
        <v>284</v>
      </c>
      <c r="F101" s="208" t="s">
        <v>285</v>
      </c>
      <c r="G101" s="209" t="s">
        <v>148</v>
      </c>
      <c r="H101" s="210">
        <v>640</v>
      </c>
      <c r="I101" s="211"/>
      <c r="J101" s="212">
        <f>ROUND(I101*H101,2)</f>
        <v>0</v>
      </c>
      <c r="K101" s="208" t="s">
        <v>126</v>
      </c>
      <c r="L101" s="44"/>
      <c r="M101" s="213" t="s">
        <v>30</v>
      </c>
      <c r="N101" s="214" t="s">
        <v>47</v>
      </c>
      <c r="O101" s="84"/>
      <c r="P101" s="215">
        <f>O101*H101</f>
        <v>0</v>
      </c>
      <c r="Q101" s="215">
        <v>0.23000000000000001</v>
      </c>
      <c r="R101" s="215">
        <f>Q101*H101</f>
        <v>147.20000000000002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127</v>
      </c>
      <c r="AT101" s="217" t="s">
        <v>122</v>
      </c>
      <c r="AU101" s="217" t="s">
        <v>85</v>
      </c>
      <c r="AY101" s="16" t="s">
        <v>120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6" t="s">
        <v>81</v>
      </c>
      <c r="BK101" s="218">
        <f>ROUND(I101*H101,2)</f>
        <v>0</v>
      </c>
      <c r="BL101" s="16" t="s">
        <v>127</v>
      </c>
      <c r="BM101" s="217" t="s">
        <v>286</v>
      </c>
    </row>
    <row r="102" s="13" customFormat="1">
      <c r="A102" s="13"/>
      <c r="B102" s="219"/>
      <c r="C102" s="220"/>
      <c r="D102" s="221" t="s">
        <v>135</v>
      </c>
      <c r="E102" s="222" t="s">
        <v>30</v>
      </c>
      <c r="F102" s="223" t="s">
        <v>283</v>
      </c>
      <c r="G102" s="220"/>
      <c r="H102" s="224">
        <v>640</v>
      </c>
      <c r="I102" s="225"/>
      <c r="J102" s="220"/>
      <c r="K102" s="220"/>
      <c r="L102" s="226"/>
      <c r="M102" s="227"/>
      <c r="N102" s="228"/>
      <c r="O102" s="228"/>
      <c r="P102" s="228"/>
      <c r="Q102" s="228"/>
      <c r="R102" s="228"/>
      <c r="S102" s="228"/>
      <c r="T102" s="22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0" t="s">
        <v>135</v>
      </c>
      <c r="AU102" s="230" t="s">
        <v>85</v>
      </c>
      <c r="AV102" s="13" t="s">
        <v>85</v>
      </c>
      <c r="AW102" s="13" t="s">
        <v>37</v>
      </c>
      <c r="AX102" s="13" t="s">
        <v>81</v>
      </c>
      <c r="AY102" s="230" t="s">
        <v>120</v>
      </c>
    </row>
    <row r="103" s="2" customFormat="1">
      <c r="A103" s="38"/>
      <c r="B103" s="39"/>
      <c r="C103" s="206" t="s">
        <v>182</v>
      </c>
      <c r="D103" s="206" t="s">
        <v>122</v>
      </c>
      <c r="E103" s="207" t="s">
        <v>287</v>
      </c>
      <c r="F103" s="208" t="s">
        <v>288</v>
      </c>
      <c r="G103" s="209" t="s">
        <v>148</v>
      </c>
      <c r="H103" s="210">
        <v>500</v>
      </c>
      <c r="I103" s="211"/>
      <c r="J103" s="212">
        <f>ROUND(I103*H103,2)</f>
        <v>0</v>
      </c>
      <c r="K103" s="208" t="s">
        <v>126</v>
      </c>
      <c r="L103" s="44"/>
      <c r="M103" s="213" t="s">
        <v>30</v>
      </c>
      <c r="N103" s="214" t="s">
        <v>47</v>
      </c>
      <c r="O103" s="84"/>
      <c r="P103" s="215">
        <f>O103*H103</f>
        <v>0</v>
      </c>
      <c r="Q103" s="215">
        <v>0.13188</v>
      </c>
      <c r="R103" s="215">
        <f>Q103*H103</f>
        <v>65.939999999999998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127</v>
      </c>
      <c r="AT103" s="217" t="s">
        <v>122</v>
      </c>
      <c r="AU103" s="217" t="s">
        <v>85</v>
      </c>
      <c r="AY103" s="16" t="s">
        <v>120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6" t="s">
        <v>81</v>
      </c>
      <c r="BK103" s="218">
        <f>ROUND(I103*H103,2)</f>
        <v>0</v>
      </c>
      <c r="BL103" s="16" t="s">
        <v>127</v>
      </c>
      <c r="BM103" s="217" t="s">
        <v>289</v>
      </c>
    </row>
    <row r="104" s="2" customFormat="1" ht="21.75" customHeight="1">
      <c r="A104" s="38"/>
      <c r="B104" s="39"/>
      <c r="C104" s="206" t="s">
        <v>187</v>
      </c>
      <c r="D104" s="206" t="s">
        <v>122</v>
      </c>
      <c r="E104" s="207" t="s">
        <v>290</v>
      </c>
      <c r="F104" s="208" t="s">
        <v>291</v>
      </c>
      <c r="G104" s="209" t="s">
        <v>148</v>
      </c>
      <c r="H104" s="210">
        <v>400</v>
      </c>
      <c r="I104" s="211"/>
      <c r="J104" s="212">
        <f>ROUND(I104*H104,2)</f>
        <v>0</v>
      </c>
      <c r="K104" s="208" t="s">
        <v>126</v>
      </c>
      <c r="L104" s="44"/>
      <c r="M104" s="213" t="s">
        <v>30</v>
      </c>
      <c r="N104" s="214" t="s">
        <v>47</v>
      </c>
      <c r="O104" s="84"/>
      <c r="P104" s="215">
        <f>O104*H104</f>
        <v>0</v>
      </c>
      <c r="Q104" s="215">
        <v>0.34499999999999997</v>
      </c>
      <c r="R104" s="215">
        <f>Q104*H104</f>
        <v>138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127</v>
      </c>
      <c r="AT104" s="217" t="s">
        <v>122</v>
      </c>
      <c r="AU104" s="217" t="s">
        <v>85</v>
      </c>
      <c r="AY104" s="16" t="s">
        <v>120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6" t="s">
        <v>81</v>
      </c>
      <c r="BK104" s="218">
        <f>ROUND(I104*H104,2)</f>
        <v>0</v>
      </c>
      <c r="BL104" s="16" t="s">
        <v>127</v>
      </c>
      <c r="BM104" s="217" t="s">
        <v>292</v>
      </c>
    </row>
    <row r="105" s="13" customFormat="1">
      <c r="A105" s="13"/>
      <c r="B105" s="219"/>
      <c r="C105" s="220"/>
      <c r="D105" s="221" t="s">
        <v>135</v>
      </c>
      <c r="E105" s="222" t="s">
        <v>30</v>
      </c>
      <c r="F105" s="223" t="s">
        <v>293</v>
      </c>
      <c r="G105" s="220"/>
      <c r="H105" s="224">
        <v>400</v>
      </c>
      <c r="I105" s="225"/>
      <c r="J105" s="220"/>
      <c r="K105" s="220"/>
      <c r="L105" s="226"/>
      <c r="M105" s="227"/>
      <c r="N105" s="228"/>
      <c r="O105" s="228"/>
      <c r="P105" s="228"/>
      <c r="Q105" s="228"/>
      <c r="R105" s="228"/>
      <c r="S105" s="228"/>
      <c r="T105" s="22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0" t="s">
        <v>135</v>
      </c>
      <c r="AU105" s="230" t="s">
        <v>85</v>
      </c>
      <c r="AV105" s="13" t="s">
        <v>85</v>
      </c>
      <c r="AW105" s="13" t="s">
        <v>37</v>
      </c>
      <c r="AX105" s="13" t="s">
        <v>81</v>
      </c>
      <c r="AY105" s="230" t="s">
        <v>120</v>
      </c>
    </row>
    <row r="106" s="2" customFormat="1" ht="16.5" customHeight="1">
      <c r="A106" s="38"/>
      <c r="B106" s="39"/>
      <c r="C106" s="206" t="s">
        <v>191</v>
      </c>
      <c r="D106" s="206" t="s">
        <v>122</v>
      </c>
      <c r="E106" s="207" t="s">
        <v>200</v>
      </c>
      <c r="F106" s="208" t="s">
        <v>201</v>
      </c>
      <c r="G106" s="209" t="s">
        <v>148</v>
      </c>
      <c r="H106" s="210">
        <v>500</v>
      </c>
      <c r="I106" s="211"/>
      <c r="J106" s="212">
        <f>ROUND(I106*H106,2)</f>
        <v>0</v>
      </c>
      <c r="K106" s="208" t="s">
        <v>126</v>
      </c>
      <c r="L106" s="44"/>
      <c r="M106" s="213" t="s">
        <v>30</v>
      </c>
      <c r="N106" s="214" t="s">
        <v>47</v>
      </c>
      <c r="O106" s="84"/>
      <c r="P106" s="215">
        <f>O106*H106</f>
        <v>0</v>
      </c>
      <c r="Q106" s="215">
        <v>0.0060099999999999997</v>
      </c>
      <c r="R106" s="215">
        <f>Q106*H106</f>
        <v>3.0049999999999999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127</v>
      </c>
      <c r="AT106" s="217" t="s">
        <v>122</v>
      </c>
      <c r="AU106" s="217" t="s">
        <v>85</v>
      </c>
      <c r="AY106" s="16" t="s">
        <v>120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6" t="s">
        <v>81</v>
      </c>
      <c r="BK106" s="218">
        <f>ROUND(I106*H106,2)</f>
        <v>0</v>
      </c>
      <c r="BL106" s="16" t="s">
        <v>127</v>
      </c>
      <c r="BM106" s="217" t="s">
        <v>294</v>
      </c>
    </row>
    <row r="107" s="2" customFormat="1" ht="16.5" customHeight="1">
      <c r="A107" s="38"/>
      <c r="B107" s="39"/>
      <c r="C107" s="206" t="s">
        <v>8</v>
      </c>
      <c r="D107" s="206" t="s">
        <v>122</v>
      </c>
      <c r="E107" s="207" t="s">
        <v>204</v>
      </c>
      <c r="F107" s="208" t="s">
        <v>205</v>
      </c>
      <c r="G107" s="209" t="s">
        <v>148</v>
      </c>
      <c r="H107" s="210">
        <v>500</v>
      </c>
      <c r="I107" s="211"/>
      <c r="J107" s="212">
        <f>ROUND(I107*H107,2)</f>
        <v>0</v>
      </c>
      <c r="K107" s="208" t="s">
        <v>126</v>
      </c>
      <c r="L107" s="44"/>
      <c r="M107" s="213" t="s">
        <v>30</v>
      </c>
      <c r="N107" s="214" t="s">
        <v>47</v>
      </c>
      <c r="O107" s="84"/>
      <c r="P107" s="215">
        <f>O107*H107</f>
        <v>0</v>
      </c>
      <c r="Q107" s="215">
        <v>0.00051000000000000004</v>
      </c>
      <c r="R107" s="215">
        <f>Q107*H107</f>
        <v>0.255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127</v>
      </c>
      <c r="AT107" s="217" t="s">
        <v>122</v>
      </c>
      <c r="AU107" s="217" t="s">
        <v>85</v>
      </c>
      <c r="AY107" s="16" t="s">
        <v>120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6" t="s">
        <v>81</v>
      </c>
      <c r="BK107" s="218">
        <f>ROUND(I107*H107,2)</f>
        <v>0</v>
      </c>
      <c r="BL107" s="16" t="s">
        <v>127</v>
      </c>
      <c r="BM107" s="217" t="s">
        <v>295</v>
      </c>
    </row>
    <row r="108" s="2" customFormat="1">
      <c r="A108" s="38"/>
      <c r="B108" s="39"/>
      <c r="C108" s="206" t="s">
        <v>199</v>
      </c>
      <c r="D108" s="206" t="s">
        <v>122</v>
      </c>
      <c r="E108" s="207" t="s">
        <v>296</v>
      </c>
      <c r="F108" s="208" t="s">
        <v>297</v>
      </c>
      <c r="G108" s="209" t="s">
        <v>148</v>
      </c>
      <c r="H108" s="210">
        <v>500</v>
      </c>
      <c r="I108" s="211"/>
      <c r="J108" s="212">
        <f>ROUND(I108*H108,2)</f>
        <v>0</v>
      </c>
      <c r="K108" s="208" t="s">
        <v>126</v>
      </c>
      <c r="L108" s="44"/>
      <c r="M108" s="213" t="s">
        <v>30</v>
      </c>
      <c r="N108" s="214" t="s">
        <v>47</v>
      </c>
      <c r="O108" s="84"/>
      <c r="P108" s="215">
        <f>O108*H108</f>
        <v>0</v>
      </c>
      <c r="Q108" s="215">
        <v>0.10373</v>
      </c>
      <c r="R108" s="215">
        <f>Q108*H108</f>
        <v>51.865000000000002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127</v>
      </c>
      <c r="AT108" s="217" t="s">
        <v>122</v>
      </c>
      <c r="AU108" s="217" t="s">
        <v>85</v>
      </c>
      <c r="AY108" s="16" t="s">
        <v>120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6" t="s">
        <v>81</v>
      </c>
      <c r="BK108" s="218">
        <f>ROUND(I108*H108,2)</f>
        <v>0</v>
      </c>
      <c r="BL108" s="16" t="s">
        <v>127</v>
      </c>
      <c r="BM108" s="217" t="s">
        <v>298</v>
      </c>
    </row>
    <row r="109" s="12" customFormat="1" ht="22.8" customHeight="1">
      <c r="A109" s="12"/>
      <c r="B109" s="190"/>
      <c r="C109" s="191"/>
      <c r="D109" s="192" t="s">
        <v>75</v>
      </c>
      <c r="E109" s="204" t="s">
        <v>236</v>
      </c>
      <c r="F109" s="204" t="s">
        <v>237</v>
      </c>
      <c r="G109" s="191"/>
      <c r="H109" s="191"/>
      <c r="I109" s="194"/>
      <c r="J109" s="205">
        <f>BK109</f>
        <v>0</v>
      </c>
      <c r="K109" s="191"/>
      <c r="L109" s="196"/>
      <c r="M109" s="197"/>
      <c r="N109" s="198"/>
      <c r="O109" s="198"/>
      <c r="P109" s="199">
        <f>P110</f>
        <v>0</v>
      </c>
      <c r="Q109" s="198"/>
      <c r="R109" s="199">
        <f>R110</f>
        <v>0</v>
      </c>
      <c r="S109" s="198"/>
      <c r="T109" s="200">
        <f>T110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1" t="s">
        <v>81</v>
      </c>
      <c r="AT109" s="202" t="s">
        <v>75</v>
      </c>
      <c r="AU109" s="202" t="s">
        <v>81</v>
      </c>
      <c r="AY109" s="201" t="s">
        <v>120</v>
      </c>
      <c r="BK109" s="203">
        <f>BK110</f>
        <v>0</v>
      </c>
    </row>
    <row r="110" s="2" customFormat="1">
      <c r="A110" s="38"/>
      <c r="B110" s="39"/>
      <c r="C110" s="206" t="s">
        <v>203</v>
      </c>
      <c r="D110" s="206" t="s">
        <v>122</v>
      </c>
      <c r="E110" s="207" t="s">
        <v>239</v>
      </c>
      <c r="F110" s="208" t="s">
        <v>240</v>
      </c>
      <c r="G110" s="209" t="s">
        <v>140</v>
      </c>
      <c r="H110" s="210">
        <v>111.196</v>
      </c>
      <c r="I110" s="211"/>
      <c r="J110" s="212">
        <f>ROUND(I110*H110,2)</f>
        <v>0</v>
      </c>
      <c r="K110" s="208" t="s">
        <v>126</v>
      </c>
      <c r="L110" s="44"/>
      <c r="M110" s="261" t="s">
        <v>30</v>
      </c>
      <c r="N110" s="262" t="s">
        <v>47</v>
      </c>
      <c r="O110" s="258"/>
      <c r="P110" s="259">
        <f>O110*H110</f>
        <v>0</v>
      </c>
      <c r="Q110" s="259">
        <v>0</v>
      </c>
      <c r="R110" s="259">
        <f>Q110*H110</f>
        <v>0</v>
      </c>
      <c r="S110" s="259">
        <v>0</v>
      </c>
      <c r="T110" s="260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127</v>
      </c>
      <c r="AT110" s="217" t="s">
        <v>122</v>
      </c>
      <c r="AU110" s="217" t="s">
        <v>85</v>
      </c>
      <c r="AY110" s="16" t="s">
        <v>120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6" t="s">
        <v>81</v>
      </c>
      <c r="BK110" s="218">
        <f>ROUND(I110*H110,2)</f>
        <v>0</v>
      </c>
      <c r="BL110" s="16" t="s">
        <v>127</v>
      </c>
      <c r="BM110" s="217" t="s">
        <v>299</v>
      </c>
    </row>
    <row r="111" s="2" customFormat="1" ht="6.96" customHeight="1">
      <c r="A111" s="38"/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44"/>
      <c r="M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</sheetData>
  <sheetProtection sheet="1" autoFilter="0" formatColumns="0" formatRows="0" objects="1" scenarios="1" spinCount="100000" saltValue="FWq5uVEjEMxFHlbYLDZAM2pFovfQqFUGG+uIYxpSKNq5RoOuYLkPdrzuGlnnbM1vGta0+MFF0l3B+xhsM68k4w==" hashValue="9lSfbon0pqSWQQ7dhwUqV4XfVqFzjapI8h6vDryCXHDEr8YoWjZF+v6GqcsxD2XNUVFgmnmNg0OvHOWq6WwcAw==" algorithmName="SHA-512" password="CC35"/>
  <autoFilter ref="C82:K11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85</v>
      </c>
    </row>
    <row r="4" hidden="1" s="1" customFormat="1" ht="24.96" customHeight="1">
      <c r="B4" s="19"/>
      <c r="D4" s="130" t="s">
        <v>92</v>
      </c>
      <c r="L4" s="19"/>
      <c r="M4" s="131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2" t="s">
        <v>16</v>
      </c>
      <c r="L6" s="19"/>
    </row>
    <row r="7" hidden="1" s="1" customFormat="1" ht="16.5" customHeight="1">
      <c r="B7" s="19"/>
      <c r="E7" s="133" t="str">
        <f>'Rekapitulace stavby'!K6</f>
        <v>Polní cesty HPC 1 a VPC 12 v k.ú. Michalovice u Velkých Žernosek_R1</v>
      </c>
      <c r="F7" s="132"/>
      <c r="G7" s="132"/>
      <c r="H7" s="132"/>
      <c r="L7" s="19"/>
    </row>
    <row r="8" hidden="1" s="2" customFormat="1" ht="12" customHeight="1">
      <c r="A8" s="38"/>
      <c r="B8" s="44"/>
      <c r="C8" s="38"/>
      <c r="D8" s="132" t="s">
        <v>93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300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30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stavby'!AN8</f>
        <v>15. 1. 2021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28</v>
      </c>
      <c r="E14" s="38"/>
      <c r="F14" s="38"/>
      <c r="G14" s="38"/>
      <c r="H14" s="38"/>
      <c r="I14" s="132" t="s">
        <v>29</v>
      </c>
      <c r="J14" s="136" t="s">
        <v>30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31</v>
      </c>
      <c r="F15" s="38"/>
      <c r="G15" s="38"/>
      <c r="H15" s="38"/>
      <c r="I15" s="132" t="s">
        <v>32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33</v>
      </c>
      <c r="E17" s="38"/>
      <c r="F17" s="38"/>
      <c r="G17" s="38"/>
      <c r="H17" s="38"/>
      <c r="I17" s="132" t="s">
        <v>29</v>
      </c>
      <c r="J17" s="32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2" t="str">
        <f>'Rekapitulace stavby'!E14</f>
        <v>Vyplň údaj</v>
      </c>
      <c r="F18" s="136"/>
      <c r="G18" s="136"/>
      <c r="H18" s="136"/>
      <c r="I18" s="132" t="s">
        <v>32</v>
      </c>
      <c r="J18" s="32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35</v>
      </c>
      <c r="E20" s="38"/>
      <c r="F20" s="38"/>
      <c r="G20" s="38"/>
      <c r="H20" s="38"/>
      <c r="I20" s="132" t="s">
        <v>29</v>
      </c>
      <c r="J20" s="136" t="s">
        <v>30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36</v>
      </c>
      <c r="F21" s="38"/>
      <c r="G21" s="38"/>
      <c r="H21" s="38"/>
      <c r="I21" s="132" t="s">
        <v>32</v>
      </c>
      <c r="J21" s="136" t="s">
        <v>30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29</v>
      </c>
      <c r="J23" s="136" t="s">
        <v>30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39</v>
      </c>
      <c r="F24" s="38"/>
      <c r="G24" s="38"/>
      <c r="H24" s="38"/>
      <c r="I24" s="132" t="s">
        <v>32</v>
      </c>
      <c r="J24" s="136" t="s">
        <v>30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0"/>
      <c r="B27" s="141"/>
      <c r="C27" s="140"/>
      <c r="D27" s="140"/>
      <c r="E27" s="142" t="s">
        <v>30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4"/>
      <c r="E29" s="144"/>
      <c r="F29" s="144"/>
      <c r="G29" s="144"/>
      <c r="H29" s="144"/>
      <c r="I29" s="144"/>
      <c r="J29" s="144"/>
      <c r="K29" s="144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5" t="s">
        <v>42</v>
      </c>
      <c r="E30" s="38"/>
      <c r="F30" s="38"/>
      <c r="G30" s="38"/>
      <c r="H30" s="38"/>
      <c r="I30" s="38"/>
      <c r="J30" s="146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4"/>
      <c r="E31" s="144"/>
      <c r="F31" s="144"/>
      <c r="G31" s="144"/>
      <c r="H31" s="144"/>
      <c r="I31" s="144"/>
      <c r="J31" s="144"/>
      <c r="K31" s="144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7" t="s">
        <v>44</v>
      </c>
      <c r="G32" s="38"/>
      <c r="H32" s="38"/>
      <c r="I32" s="147" t="s">
        <v>43</v>
      </c>
      <c r="J32" s="147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8" t="s">
        <v>46</v>
      </c>
      <c r="E33" s="132" t="s">
        <v>47</v>
      </c>
      <c r="F33" s="149">
        <f>ROUND((SUM(BE82:BE88)),  2)</f>
        <v>0</v>
      </c>
      <c r="G33" s="38"/>
      <c r="H33" s="38"/>
      <c r="I33" s="150">
        <v>0.20999999999999999</v>
      </c>
      <c r="J33" s="149">
        <f>ROUND(((SUM(BE82:BE88))*I33),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48</v>
      </c>
      <c r="F34" s="149">
        <f>ROUND((SUM(BF82:BF88)),  2)</f>
        <v>0</v>
      </c>
      <c r="G34" s="38"/>
      <c r="H34" s="38"/>
      <c r="I34" s="150">
        <v>0.14999999999999999</v>
      </c>
      <c r="J34" s="149">
        <f>ROUND(((SUM(BF82:BF88))*I34),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9">
        <f>ROUND((SUM(BG82:BG88)),  2)</f>
        <v>0</v>
      </c>
      <c r="G35" s="38"/>
      <c r="H35" s="38"/>
      <c r="I35" s="150">
        <v>0.20999999999999999</v>
      </c>
      <c r="J35" s="149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9">
        <f>ROUND((SUM(BH82:BH88)),  2)</f>
        <v>0</v>
      </c>
      <c r="G36" s="38"/>
      <c r="H36" s="38"/>
      <c r="I36" s="150">
        <v>0.14999999999999999</v>
      </c>
      <c r="J36" s="149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9">
        <f>ROUND((SUM(BI82:BI88)),  2)</f>
        <v>0</v>
      </c>
      <c r="G37" s="38"/>
      <c r="H37" s="38"/>
      <c r="I37" s="150">
        <v>0</v>
      </c>
      <c r="J37" s="149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2" t="s">
        <v>95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1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2" t="str">
        <f>E7</f>
        <v>Polní cesty HPC 1 a VPC 12 v k.ú. Michalovice u Velkých Žernosek_R1</v>
      </c>
      <c r="F48" s="31"/>
      <c r="G48" s="31"/>
      <c r="H48" s="31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1" t="s">
        <v>93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3 - Vedlejší a ostatní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1" t="s">
        <v>22</v>
      </c>
      <c r="D52" s="40"/>
      <c r="E52" s="40"/>
      <c r="F52" s="26" t="str">
        <f>F12</f>
        <v xml:space="preserve"> </v>
      </c>
      <c r="G52" s="40"/>
      <c r="H52" s="40"/>
      <c r="I52" s="31" t="s">
        <v>24</v>
      </c>
      <c r="J52" s="72" t="str">
        <f>IF(J12="","",J12)</f>
        <v>15. 1. 2021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1" t="s">
        <v>28</v>
      </c>
      <c r="D54" s="40"/>
      <c r="E54" s="40"/>
      <c r="F54" s="26" t="str">
        <f>E15</f>
        <v>ČR-SPÚ, KPÚ pro Ústecký kraj, pobočka Litoměřice</v>
      </c>
      <c r="G54" s="40"/>
      <c r="H54" s="40"/>
      <c r="I54" s="31" t="s">
        <v>35</v>
      </c>
      <c r="J54" s="36" t="str">
        <f>E21</f>
        <v>B-PROJEKTY Teplice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1" t="s">
        <v>33</v>
      </c>
      <c r="D55" s="40"/>
      <c r="E55" s="40"/>
      <c r="F55" s="26" t="str">
        <f>IF(E18="","",E18)</f>
        <v>Vyplň údaj</v>
      </c>
      <c r="G55" s="40"/>
      <c r="H55" s="40"/>
      <c r="I55" s="31" t="s">
        <v>38</v>
      </c>
      <c r="J55" s="36" t="str">
        <f>E24</f>
        <v>Ladislav Marek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6" t="s">
        <v>74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6" t="s">
        <v>98</v>
      </c>
    </row>
    <row r="60" s="9" customFormat="1" ht="24.96" customHeight="1">
      <c r="A60" s="9"/>
      <c r="B60" s="167"/>
      <c r="C60" s="168"/>
      <c r="D60" s="169" t="s">
        <v>301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302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303</v>
      </c>
      <c r="E62" s="176"/>
      <c r="F62" s="176"/>
      <c r="G62" s="176"/>
      <c r="H62" s="176"/>
      <c r="I62" s="176"/>
      <c r="J62" s="177">
        <f>J87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2" t="s">
        <v>105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1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2" t="str">
        <f>E7</f>
        <v>Polní cesty HPC 1 a VPC 12 v k.ú. Michalovice u Velkých Žernosek_R1</v>
      </c>
      <c r="F72" s="31"/>
      <c r="G72" s="31"/>
      <c r="H72" s="31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1" t="s">
        <v>93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3 - Vedlejší a ostatní náklady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1" t="s">
        <v>22</v>
      </c>
      <c r="D76" s="40"/>
      <c r="E76" s="40"/>
      <c r="F76" s="26" t="str">
        <f>F12</f>
        <v xml:space="preserve"> </v>
      </c>
      <c r="G76" s="40"/>
      <c r="H76" s="40"/>
      <c r="I76" s="31" t="s">
        <v>24</v>
      </c>
      <c r="J76" s="72" t="str">
        <f>IF(J12="","",J12)</f>
        <v>15. 1. 2021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1" t="s">
        <v>28</v>
      </c>
      <c r="D78" s="40"/>
      <c r="E78" s="40"/>
      <c r="F78" s="26" t="str">
        <f>E15</f>
        <v>ČR-SPÚ, KPÚ pro Ústecký kraj, pobočka Litoměřice</v>
      </c>
      <c r="G78" s="40"/>
      <c r="H78" s="40"/>
      <c r="I78" s="31" t="s">
        <v>35</v>
      </c>
      <c r="J78" s="36" t="str">
        <f>E21</f>
        <v>B-PROJEKTY Teplice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1" t="s">
        <v>33</v>
      </c>
      <c r="D79" s="40"/>
      <c r="E79" s="40"/>
      <c r="F79" s="26" t="str">
        <f>IF(E18="","",E18)</f>
        <v>Vyplň údaj</v>
      </c>
      <c r="G79" s="40"/>
      <c r="H79" s="40"/>
      <c r="I79" s="31" t="s">
        <v>38</v>
      </c>
      <c r="J79" s="36" t="str">
        <f>E24</f>
        <v>Ladislav Marek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9"/>
      <c r="B81" s="180"/>
      <c r="C81" s="181" t="s">
        <v>106</v>
      </c>
      <c r="D81" s="182" t="s">
        <v>61</v>
      </c>
      <c r="E81" s="182" t="s">
        <v>57</v>
      </c>
      <c r="F81" s="182" t="s">
        <v>58</v>
      </c>
      <c r="G81" s="182" t="s">
        <v>107</v>
      </c>
      <c r="H81" s="182" t="s">
        <v>108</v>
      </c>
      <c r="I81" s="182" t="s">
        <v>109</v>
      </c>
      <c r="J81" s="182" t="s">
        <v>97</v>
      </c>
      <c r="K81" s="183" t="s">
        <v>110</v>
      </c>
      <c r="L81" s="184"/>
      <c r="M81" s="92" t="s">
        <v>30</v>
      </c>
      <c r="N81" s="93" t="s">
        <v>46</v>
      </c>
      <c r="O81" s="93" t="s">
        <v>111</v>
      </c>
      <c r="P81" s="93" t="s">
        <v>112</v>
      </c>
      <c r="Q81" s="93" t="s">
        <v>113</v>
      </c>
      <c r="R81" s="93" t="s">
        <v>114</v>
      </c>
      <c r="S81" s="93" t="s">
        <v>115</v>
      </c>
      <c r="T81" s="94" t="s">
        <v>116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38"/>
      <c r="B82" s="39"/>
      <c r="C82" s="99" t="s">
        <v>117</v>
      </c>
      <c r="D82" s="40"/>
      <c r="E82" s="40"/>
      <c r="F82" s="40"/>
      <c r="G82" s="40"/>
      <c r="H82" s="40"/>
      <c r="I82" s="40"/>
      <c r="J82" s="185">
        <f>BK82</f>
        <v>0</v>
      </c>
      <c r="K82" s="40"/>
      <c r="L82" s="44"/>
      <c r="M82" s="95"/>
      <c r="N82" s="186"/>
      <c r="O82" s="96"/>
      <c r="P82" s="187">
        <f>P83</f>
        <v>0</v>
      </c>
      <c r="Q82" s="96"/>
      <c r="R82" s="187">
        <f>R83</f>
        <v>0</v>
      </c>
      <c r="S82" s="96"/>
      <c r="T82" s="188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6" t="s">
        <v>75</v>
      </c>
      <c r="AU82" s="16" t="s">
        <v>98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75</v>
      </c>
      <c r="E83" s="193" t="s">
        <v>304</v>
      </c>
      <c r="F83" s="193" t="s">
        <v>305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P84+P87</f>
        <v>0</v>
      </c>
      <c r="Q83" s="198"/>
      <c r="R83" s="199">
        <f>R84+R87</f>
        <v>0</v>
      </c>
      <c r="S83" s="198"/>
      <c r="T83" s="200">
        <f>T84+T87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145</v>
      </c>
      <c r="AT83" s="202" t="s">
        <v>75</v>
      </c>
      <c r="AU83" s="202" t="s">
        <v>76</v>
      </c>
      <c r="AY83" s="201" t="s">
        <v>120</v>
      </c>
      <c r="BK83" s="203">
        <f>BK84+BK87</f>
        <v>0</v>
      </c>
    </row>
    <row r="84" s="12" customFormat="1" ht="22.8" customHeight="1">
      <c r="A84" s="12"/>
      <c r="B84" s="190"/>
      <c r="C84" s="191"/>
      <c r="D84" s="192" t="s">
        <v>75</v>
      </c>
      <c r="E84" s="204" t="s">
        <v>306</v>
      </c>
      <c r="F84" s="204" t="s">
        <v>307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SUM(P85:P86)</f>
        <v>0</v>
      </c>
      <c r="Q84" s="198"/>
      <c r="R84" s="199">
        <f>SUM(R85:R86)</f>
        <v>0</v>
      </c>
      <c r="S84" s="198"/>
      <c r="T84" s="200">
        <f>SUM(T85:T86)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145</v>
      </c>
      <c r="AT84" s="202" t="s">
        <v>75</v>
      </c>
      <c r="AU84" s="202" t="s">
        <v>81</v>
      </c>
      <c r="AY84" s="201" t="s">
        <v>120</v>
      </c>
      <c r="BK84" s="203">
        <f>SUM(BK85:BK86)</f>
        <v>0</v>
      </c>
    </row>
    <row r="85" s="2" customFormat="1" ht="16.5" customHeight="1">
      <c r="A85" s="38"/>
      <c r="B85" s="39"/>
      <c r="C85" s="206" t="s">
        <v>81</v>
      </c>
      <c r="D85" s="206" t="s">
        <v>122</v>
      </c>
      <c r="E85" s="207" t="s">
        <v>308</v>
      </c>
      <c r="F85" s="208" t="s">
        <v>309</v>
      </c>
      <c r="G85" s="209" t="s">
        <v>310</v>
      </c>
      <c r="H85" s="210">
        <v>1</v>
      </c>
      <c r="I85" s="211"/>
      <c r="J85" s="212">
        <f>ROUND(I85*H85,2)</f>
        <v>0</v>
      </c>
      <c r="K85" s="208" t="s">
        <v>30</v>
      </c>
      <c r="L85" s="44"/>
      <c r="M85" s="213" t="s">
        <v>30</v>
      </c>
      <c r="N85" s="214" t="s">
        <v>47</v>
      </c>
      <c r="O85" s="84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7" t="s">
        <v>311</v>
      </c>
      <c r="AT85" s="217" t="s">
        <v>122</v>
      </c>
      <c r="AU85" s="217" t="s">
        <v>85</v>
      </c>
      <c r="AY85" s="16" t="s">
        <v>120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6" t="s">
        <v>81</v>
      </c>
      <c r="BK85" s="218">
        <f>ROUND(I85*H85,2)</f>
        <v>0</v>
      </c>
      <c r="BL85" s="16" t="s">
        <v>311</v>
      </c>
      <c r="BM85" s="217" t="s">
        <v>312</v>
      </c>
    </row>
    <row r="86" s="2" customFormat="1" ht="16.5" customHeight="1">
      <c r="A86" s="38"/>
      <c r="B86" s="39"/>
      <c r="C86" s="206" t="s">
        <v>85</v>
      </c>
      <c r="D86" s="206" t="s">
        <v>122</v>
      </c>
      <c r="E86" s="207" t="s">
        <v>313</v>
      </c>
      <c r="F86" s="208" t="s">
        <v>314</v>
      </c>
      <c r="G86" s="209" t="s">
        <v>310</v>
      </c>
      <c r="H86" s="210">
        <v>1</v>
      </c>
      <c r="I86" s="211"/>
      <c r="J86" s="212">
        <f>ROUND(I86*H86,2)</f>
        <v>0</v>
      </c>
      <c r="K86" s="208" t="s">
        <v>30</v>
      </c>
      <c r="L86" s="44"/>
      <c r="M86" s="213" t="s">
        <v>30</v>
      </c>
      <c r="N86" s="214" t="s">
        <v>47</v>
      </c>
      <c r="O86" s="84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7" t="s">
        <v>311</v>
      </c>
      <c r="AT86" s="217" t="s">
        <v>122</v>
      </c>
      <c r="AU86" s="217" t="s">
        <v>85</v>
      </c>
      <c r="AY86" s="16" t="s">
        <v>120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6" t="s">
        <v>81</v>
      </c>
      <c r="BK86" s="218">
        <f>ROUND(I86*H86,2)</f>
        <v>0</v>
      </c>
      <c r="BL86" s="16" t="s">
        <v>311</v>
      </c>
      <c r="BM86" s="217" t="s">
        <v>315</v>
      </c>
    </row>
    <row r="87" s="12" customFormat="1" ht="22.8" customHeight="1">
      <c r="A87" s="12"/>
      <c r="B87" s="190"/>
      <c r="C87" s="191"/>
      <c r="D87" s="192" t="s">
        <v>75</v>
      </c>
      <c r="E87" s="204" t="s">
        <v>316</v>
      </c>
      <c r="F87" s="204" t="s">
        <v>317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P88</f>
        <v>0</v>
      </c>
      <c r="Q87" s="198"/>
      <c r="R87" s="199">
        <f>R88</f>
        <v>0</v>
      </c>
      <c r="S87" s="198"/>
      <c r="T87" s="200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145</v>
      </c>
      <c r="AT87" s="202" t="s">
        <v>75</v>
      </c>
      <c r="AU87" s="202" t="s">
        <v>81</v>
      </c>
      <c r="AY87" s="201" t="s">
        <v>120</v>
      </c>
      <c r="BK87" s="203">
        <f>BK88</f>
        <v>0</v>
      </c>
    </row>
    <row r="88" s="2" customFormat="1" ht="16.5" customHeight="1">
      <c r="A88" s="38"/>
      <c r="B88" s="39"/>
      <c r="C88" s="206" t="s">
        <v>88</v>
      </c>
      <c r="D88" s="206" t="s">
        <v>122</v>
      </c>
      <c r="E88" s="207" t="s">
        <v>318</v>
      </c>
      <c r="F88" s="208" t="s">
        <v>319</v>
      </c>
      <c r="G88" s="209" t="s">
        <v>310</v>
      </c>
      <c r="H88" s="210">
        <v>1</v>
      </c>
      <c r="I88" s="211"/>
      <c r="J88" s="212">
        <f>ROUND(I88*H88,2)</f>
        <v>0</v>
      </c>
      <c r="K88" s="208" t="s">
        <v>30</v>
      </c>
      <c r="L88" s="44"/>
      <c r="M88" s="261" t="s">
        <v>30</v>
      </c>
      <c r="N88" s="262" t="s">
        <v>47</v>
      </c>
      <c r="O88" s="258"/>
      <c r="P88" s="259">
        <f>O88*H88</f>
        <v>0</v>
      </c>
      <c r="Q88" s="259">
        <v>0</v>
      </c>
      <c r="R88" s="259">
        <f>Q88*H88</f>
        <v>0</v>
      </c>
      <c r="S88" s="259">
        <v>0</v>
      </c>
      <c r="T88" s="260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311</v>
      </c>
      <c r="AT88" s="217" t="s">
        <v>122</v>
      </c>
      <c r="AU88" s="217" t="s">
        <v>85</v>
      </c>
      <c r="AY88" s="16" t="s">
        <v>120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6" t="s">
        <v>81</v>
      </c>
      <c r="BK88" s="218">
        <f>ROUND(I88*H88,2)</f>
        <v>0</v>
      </c>
      <c r="BL88" s="16" t="s">
        <v>311</v>
      </c>
      <c r="BM88" s="217" t="s">
        <v>320</v>
      </c>
    </row>
    <row r="89" s="2" customFormat="1" ht="6.96" customHeight="1">
      <c r="A89" s="38"/>
      <c r="B89" s="59"/>
      <c r="C89" s="60"/>
      <c r="D89" s="60"/>
      <c r="E89" s="60"/>
      <c r="F89" s="60"/>
      <c r="G89" s="60"/>
      <c r="H89" s="60"/>
      <c r="I89" s="60"/>
      <c r="J89" s="60"/>
      <c r="K89" s="60"/>
      <c r="L89" s="44"/>
      <c r="M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</sheetData>
  <sheetProtection sheet="1" autoFilter="0" formatColumns="0" formatRows="0" objects="1" scenarios="1" spinCount="100000" saltValue="oaqJA9tzkRxv2prl2xTHN2L3UhMgMNQCfJhSvtDkwAHaZEjlVLfyo083CycIRDz93VBtLMeABfV8urIP4CCz+Q==" hashValue="4PzngFnSNDz3hJ+oEEFOV40+mr02pdkmSpF2OwQGTr7SDPaZSGPKrPZWfQFe4kGCocAZnGlIpASBEww7XLn7Mg==" algorithmName="SHA-512" password="CC35"/>
  <autoFilter ref="C81:K8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MarekLada-HP\Marek Lada</dc:creator>
  <cp:lastModifiedBy>MarekLada-HP\Marek Lada</cp:lastModifiedBy>
  <dcterms:created xsi:type="dcterms:W3CDTF">2021-02-23T13:10:15Z</dcterms:created>
  <dcterms:modified xsi:type="dcterms:W3CDTF">2021-02-23T13:10:23Z</dcterms:modified>
</cp:coreProperties>
</file>